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BUD\Shared\Administrative\4. Website\Website Docs\Budget Office\"/>
    </mc:Choice>
  </mc:AlternateContent>
  <xr:revisionPtr revIDLastSave="0" documentId="13_ncr:1_{D1A0EBDD-A5F6-4478-BCFD-F80A77E7B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6, AP" sheetId="1" r:id="rId1"/>
  </sheets>
  <definedNames>
    <definedName name="_xlnm._FilterDatabase" localSheetId="0">'p6, AP'!$A$2:$BW$13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3" i="1" l="1"/>
  <c r="N14" i="1"/>
  <c r="L14" i="1"/>
  <c r="O14" i="1" s="1"/>
  <c r="N13" i="1"/>
  <c r="L13" i="1"/>
  <c r="O13" i="1" s="1"/>
  <c r="N12" i="1"/>
  <c r="L12" i="1"/>
  <c r="N11" i="1"/>
  <c r="L11" i="1"/>
  <c r="O11" i="1" s="1"/>
  <c r="N10" i="1"/>
  <c r="L10" i="1"/>
  <c r="O10" i="1" s="1"/>
  <c r="N9" i="1"/>
  <c r="L9" i="1"/>
  <c r="O9" i="1" s="1"/>
  <c r="N8" i="1"/>
  <c r="L8" i="1"/>
  <c r="N7" i="1"/>
  <c r="L7" i="1"/>
  <c r="O7" i="1" s="1"/>
  <c r="N6" i="1"/>
  <c r="L6" i="1"/>
  <c r="O6" i="1" s="1"/>
  <c r="M10" i="1" l="1"/>
  <c r="M6" i="1"/>
  <c r="Q7" i="1"/>
  <c r="Q9" i="1"/>
  <c r="M9" i="1"/>
  <c r="P9" i="1" s="1"/>
  <c r="O8" i="1"/>
  <c r="M8" i="1"/>
  <c r="O12" i="1"/>
  <c r="M12" i="1"/>
  <c r="Q14" i="1"/>
  <c r="M14" i="1"/>
  <c r="P14" i="1" s="1"/>
  <c r="Q6" i="1"/>
  <c r="P6" i="1"/>
  <c r="Q11" i="1"/>
  <c r="M7" i="1"/>
  <c r="P7" i="1" s="1"/>
  <c r="Q10" i="1"/>
  <c r="P10" i="1"/>
  <c r="M11" i="1"/>
  <c r="P11" i="1" s="1"/>
  <c r="Q13" i="1"/>
  <c r="M13" i="1"/>
  <c r="P13" i="1" s="1"/>
  <c r="N5" i="1"/>
  <c r="L5" i="1"/>
  <c r="O5" i="1" s="1"/>
  <c r="N4" i="1"/>
  <c r="L4" i="1"/>
  <c r="M4" i="1" s="1"/>
  <c r="N3" i="1"/>
  <c r="L3" i="1"/>
  <c r="M3" i="1" s="1"/>
  <c r="Q8" i="1" l="1"/>
  <c r="P8" i="1"/>
  <c r="R10" i="1"/>
  <c r="S10" i="1" s="1"/>
  <c r="R14" i="1"/>
  <c r="S14" i="1" s="1"/>
  <c r="R9" i="1"/>
  <c r="S9" i="1" s="1"/>
  <c r="R6" i="1"/>
  <c r="S6" i="1" s="1"/>
  <c r="R13" i="1"/>
  <c r="S13" i="1" s="1"/>
  <c r="R11" i="1"/>
  <c r="S11" i="1" s="1"/>
  <c r="Q12" i="1"/>
  <c r="P12" i="1"/>
  <c r="R7" i="1"/>
  <c r="S7" i="1" s="1"/>
  <c r="O3" i="1"/>
  <c r="O4" i="1"/>
  <c r="Q4" i="1" s="1"/>
  <c r="Q5" i="1"/>
  <c r="M5" i="1"/>
  <c r="P5" i="1" s="1"/>
  <c r="T11" i="1" l="1"/>
  <c r="T14" i="1"/>
  <c r="T10" i="1"/>
  <c r="T7" i="1"/>
  <c r="T13" i="1"/>
  <c r="T6" i="1"/>
  <c r="R12" i="1"/>
  <c r="S12" i="1" s="1"/>
  <c r="T9" i="1"/>
  <c r="R8" i="1"/>
  <c r="S8" i="1" s="1"/>
  <c r="P3" i="1"/>
  <c r="Q3" i="1"/>
  <c r="R3" i="1" s="1"/>
  <c r="T3" i="1" s="1"/>
  <c r="P4" i="1"/>
  <c r="R4" i="1"/>
  <c r="S4" i="1" s="1"/>
  <c r="R5" i="1"/>
  <c r="S5" i="1" s="1"/>
  <c r="U9" i="1" l="1"/>
  <c r="V9" i="1" s="1"/>
  <c r="U7" i="1"/>
  <c r="V7" i="1" s="1"/>
  <c r="T12" i="1"/>
  <c r="U10" i="1"/>
  <c r="V10" i="1" s="1"/>
  <c r="U6" i="1"/>
  <c r="V6" i="1" s="1"/>
  <c r="U14" i="1"/>
  <c r="V14" i="1" s="1"/>
  <c r="T8" i="1"/>
  <c r="U13" i="1"/>
  <c r="V13" i="1" s="1"/>
  <c r="U11" i="1"/>
  <c r="V11" i="1" s="1"/>
  <c r="S3" i="1"/>
  <c r="U3" i="1"/>
  <c r="T5" i="1"/>
  <c r="T4" i="1"/>
  <c r="U8" i="1" l="1"/>
  <c r="V8" i="1" s="1"/>
  <c r="U12" i="1"/>
  <c r="V12" i="1" s="1"/>
  <c r="W14" i="1"/>
  <c r="W7" i="1"/>
  <c r="W13" i="1"/>
  <c r="W10" i="1"/>
  <c r="W11" i="1"/>
  <c r="W9" i="1"/>
  <c r="W6" i="1"/>
  <c r="V3" i="1"/>
  <c r="W3" i="1"/>
  <c r="U4" i="1"/>
  <c r="V4" i="1" s="1"/>
  <c r="U5" i="1"/>
  <c r="X11" i="1" l="1"/>
  <c r="Y11" i="1" s="1"/>
  <c r="X14" i="1"/>
  <c r="Y14" i="1" s="1"/>
  <c r="W12" i="1"/>
  <c r="X10" i="1"/>
  <c r="Y10" i="1" s="1"/>
  <c r="X9" i="1"/>
  <c r="Y9" i="1" s="1"/>
  <c r="X7" i="1"/>
  <c r="Y7" i="1" s="1"/>
  <c r="W8" i="1"/>
  <c r="X6" i="1"/>
  <c r="Y6" i="1" s="1"/>
  <c r="X13" i="1"/>
  <c r="Y13" i="1" s="1"/>
  <c r="W5" i="1"/>
  <c r="V5" i="1"/>
  <c r="W4" i="1"/>
  <c r="X3" i="1"/>
  <c r="Z6" i="1" l="1"/>
  <c r="Z10" i="1"/>
  <c r="X8" i="1"/>
  <c r="Y8" i="1" s="1"/>
  <c r="X12" i="1"/>
  <c r="Y12" i="1" s="1"/>
  <c r="Z7" i="1"/>
  <c r="Z14" i="1"/>
  <c r="Z13" i="1"/>
  <c r="Z9" i="1"/>
  <c r="Z11" i="1"/>
  <c r="Y3" i="1"/>
  <c r="X5" i="1"/>
  <c r="Y5" i="1" s="1"/>
  <c r="Z3" i="1"/>
  <c r="X4" i="1"/>
  <c r="Y4" i="1" s="1"/>
  <c r="AA14" i="1" l="1"/>
  <c r="AB14" i="1" s="1"/>
  <c r="AA10" i="1"/>
  <c r="AB10" i="1" s="1"/>
  <c r="Z12" i="1"/>
  <c r="AA9" i="1"/>
  <c r="AB9" i="1" s="1"/>
  <c r="Z8" i="1"/>
  <c r="AA13" i="1"/>
  <c r="AB13" i="1" s="1"/>
  <c r="AA11" i="1"/>
  <c r="AB11" i="1" s="1"/>
  <c r="AA7" i="1"/>
  <c r="AB7" i="1" s="1"/>
  <c r="AA6" i="1"/>
  <c r="AB6" i="1" s="1"/>
  <c r="Z4" i="1"/>
  <c r="AA3" i="1"/>
  <c r="Z5" i="1"/>
  <c r="AC11" i="1" l="1"/>
  <c r="AA12" i="1"/>
  <c r="AB12" i="1" s="1"/>
  <c r="AC13" i="1"/>
  <c r="AC10" i="1"/>
  <c r="AC7" i="1"/>
  <c r="AC9" i="1"/>
  <c r="AC6" i="1"/>
  <c r="AA8" i="1"/>
  <c r="AB8" i="1" s="1"/>
  <c r="AC14" i="1"/>
  <c r="AC3" i="1"/>
  <c r="AA5" i="1"/>
  <c r="AB5" i="1" s="1"/>
  <c r="AB3" i="1"/>
  <c r="AA4" i="1"/>
  <c r="AD10" i="1" l="1"/>
  <c r="AE10" i="1" s="1"/>
  <c r="AD9" i="1"/>
  <c r="AE9" i="1" s="1"/>
  <c r="AC12" i="1"/>
  <c r="AC8" i="1"/>
  <c r="AD6" i="1"/>
  <c r="AE6" i="1" s="1"/>
  <c r="AD13" i="1"/>
  <c r="AE13" i="1" s="1"/>
  <c r="AD14" i="1"/>
  <c r="AE14" i="1" s="1"/>
  <c r="AD7" i="1"/>
  <c r="AE7" i="1" s="1"/>
  <c r="AD11" i="1"/>
  <c r="AE11" i="1" s="1"/>
  <c r="AC4" i="1"/>
  <c r="AD3" i="1"/>
  <c r="AB4" i="1"/>
  <c r="AC5" i="1"/>
  <c r="AF7" i="1" l="1"/>
  <c r="AD8" i="1"/>
  <c r="AE8" i="1" s="1"/>
  <c r="AD12" i="1"/>
  <c r="AE12" i="1" s="1"/>
  <c r="AF13" i="1"/>
  <c r="AF9" i="1"/>
  <c r="AF14" i="1"/>
  <c r="AF11" i="1"/>
  <c r="AF6" i="1"/>
  <c r="AF10" i="1"/>
  <c r="AE3" i="1"/>
  <c r="AD5" i="1"/>
  <c r="AF3" i="1"/>
  <c r="AD4" i="1"/>
  <c r="AG6" i="1" l="1"/>
  <c r="AH6" i="1" s="1"/>
  <c r="AF8" i="1"/>
  <c r="AG14" i="1"/>
  <c r="AH14" i="1" s="1"/>
  <c r="AG13" i="1"/>
  <c r="AH13" i="1" s="1"/>
  <c r="AF12" i="1"/>
  <c r="AG11" i="1"/>
  <c r="AH11" i="1" s="1"/>
  <c r="AG10" i="1"/>
  <c r="AH10" i="1" s="1"/>
  <c r="AG9" i="1"/>
  <c r="AH9" i="1" s="1"/>
  <c r="AG7" i="1"/>
  <c r="AH7" i="1" s="1"/>
  <c r="AF4" i="1"/>
  <c r="AG3" i="1"/>
  <c r="AF5" i="1"/>
  <c r="AE4" i="1"/>
  <c r="AE5" i="1"/>
  <c r="AI10" i="1" l="1"/>
  <c r="AI9" i="1"/>
  <c r="AI14" i="1"/>
  <c r="AI11" i="1"/>
  <c r="AG8" i="1"/>
  <c r="AH8" i="1" s="1"/>
  <c r="AI13" i="1"/>
  <c r="AI7" i="1"/>
  <c r="AG12" i="1"/>
  <c r="AH12" i="1" s="1"/>
  <c r="AI6" i="1"/>
  <c r="AH3" i="1"/>
  <c r="AI3" i="1"/>
  <c r="AG5" i="1"/>
  <c r="AH5" i="1" s="1"/>
  <c r="AG4" i="1"/>
  <c r="AH4" i="1" s="1"/>
  <c r="AJ7" i="1" l="1"/>
  <c r="AK7" i="1" s="1"/>
  <c r="AJ14" i="1"/>
  <c r="AK14" i="1" s="1"/>
  <c r="AJ13" i="1"/>
  <c r="AK13" i="1" s="1"/>
  <c r="AJ9" i="1"/>
  <c r="AK9" i="1" s="1"/>
  <c r="AJ6" i="1"/>
  <c r="AK6" i="1" s="1"/>
  <c r="AI12" i="1"/>
  <c r="AJ11" i="1"/>
  <c r="AK11" i="1" s="1"/>
  <c r="AI8" i="1"/>
  <c r="AJ10" i="1"/>
  <c r="AK10" i="1" s="1"/>
  <c r="AI5" i="1"/>
  <c r="AI4" i="1"/>
  <c r="AJ3" i="1"/>
  <c r="AL9" i="1" l="1"/>
  <c r="AJ8" i="1"/>
  <c r="AK8" i="1" s="1"/>
  <c r="AL11" i="1"/>
  <c r="AL13" i="1"/>
  <c r="AL14" i="1"/>
  <c r="AJ12" i="1"/>
  <c r="AK12" i="1" s="1"/>
  <c r="AL10" i="1"/>
  <c r="AL7" i="1"/>
  <c r="AL6" i="1"/>
  <c r="AK3" i="1"/>
  <c r="AL3" i="1"/>
  <c r="AJ4" i="1"/>
  <c r="AK4" i="1" s="1"/>
  <c r="AJ5" i="1"/>
  <c r="AK5" i="1" s="1"/>
  <c r="AM13" i="1" l="1"/>
  <c r="AN13" i="1" s="1"/>
  <c r="AM11" i="1"/>
  <c r="AN11" i="1" s="1"/>
  <c r="AL8" i="1"/>
  <c r="AL12" i="1"/>
  <c r="AM10" i="1"/>
  <c r="AN10" i="1" s="1"/>
  <c r="AM7" i="1"/>
  <c r="AN7" i="1" s="1"/>
  <c r="AM6" i="1"/>
  <c r="AN6" i="1" s="1"/>
  <c r="AM14" i="1"/>
  <c r="AN14" i="1" s="1"/>
  <c r="AM9" i="1"/>
  <c r="AN9" i="1" s="1"/>
  <c r="AM3" i="1"/>
  <c r="AL5" i="1"/>
  <c r="AL4" i="1"/>
  <c r="AO7" i="1" l="1"/>
  <c r="AO11" i="1"/>
  <c r="AO14" i="1"/>
  <c r="AM8" i="1"/>
  <c r="AN8" i="1" s="1"/>
  <c r="AM12" i="1"/>
  <c r="AN12" i="1" s="1"/>
  <c r="AO6" i="1"/>
  <c r="AO9" i="1"/>
  <c r="AO10" i="1"/>
  <c r="AO13" i="1"/>
  <c r="AO3" i="1"/>
  <c r="AM4" i="1"/>
  <c r="AN4" i="1" s="1"/>
  <c r="AM5" i="1"/>
  <c r="AN5" i="1" s="1"/>
  <c r="AN3" i="1"/>
  <c r="AP13" i="1" l="1"/>
  <c r="AQ13" i="1" s="1"/>
  <c r="AO12" i="1"/>
  <c r="AP10" i="1"/>
  <c r="AQ10" i="1" s="1"/>
  <c r="AO8" i="1"/>
  <c r="AP14" i="1"/>
  <c r="AQ14" i="1" s="1"/>
  <c r="AP9" i="1"/>
  <c r="AQ9" i="1" s="1"/>
  <c r="AP6" i="1"/>
  <c r="AQ6" i="1" s="1"/>
  <c r="AP11" i="1"/>
  <c r="AQ11" i="1" s="1"/>
  <c r="AP7" i="1"/>
  <c r="AQ7" i="1" s="1"/>
  <c r="AO4" i="1"/>
  <c r="AO5" i="1"/>
  <c r="AP3" i="1"/>
  <c r="AR9" i="1" l="1"/>
  <c r="AR11" i="1"/>
  <c r="AP8" i="1"/>
  <c r="AQ8" i="1" s="1"/>
  <c r="AR6" i="1"/>
  <c r="AR10" i="1"/>
  <c r="AP12" i="1"/>
  <c r="AQ12" i="1" s="1"/>
  <c r="AR7" i="1"/>
  <c r="AR14" i="1"/>
  <c r="AR13" i="1"/>
  <c r="AQ3" i="1"/>
  <c r="AP4" i="1"/>
  <c r="AQ4" i="1" s="1"/>
  <c r="AR3" i="1"/>
  <c r="AP5" i="1"/>
  <c r="AQ5" i="1" s="1"/>
  <c r="AS14" i="1" l="1"/>
  <c r="AT14" i="1" s="1"/>
  <c r="AS7" i="1"/>
  <c r="AT7" i="1" s="1"/>
  <c r="AR12" i="1"/>
  <c r="AS6" i="1"/>
  <c r="AT6" i="1" s="1"/>
  <c r="AR8" i="1"/>
  <c r="AS11" i="1"/>
  <c r="AT11" i="1" s="1"/>
  <c r="AS13" i="1"/>
  <c r="AT13" i="1" s="1"/>
  <c r="AS10" i="1"/>
  <c r="AT10" i="1" s="1"/>
  <c r="AS9" i="1"/>
  <c r="AT9" i="1" s="1"/>
  <c r="AR5" i="1"/>
  <c r="AS3" i="1"/>
  <c r="AR4" i="1"/>
  <c r="AU13" i="1" l="1"/>
  <c r="AU11" i="1"/>
  <c r="AU9" i="1"/>
  <c r="AU14" i="1"/>
  <c r="AU10" i="1"/>
  <c r="AU6" i="1"/>
  <c r="AS12" i="1"/>
  <c r="AT12" i="1" s="1"/>
  <c r="AU7" i="1"/>
  <c r="AS8" i="1"/>
  <c r="AT8" i="1" s="1"/>
  <c r="AT3" i="1"/>
  <c r="AS4" i="1"/>
  <c r="AT4" i="1" s="1"/>
  <c r="AU3" i="1"/>
  <c r="AS5" i="1"/>
  <c r="AV9" i="1" l="1"/>
  <c r="AW9" i="1" s="1"/>
  <c r="AV10" i="1"/>
  <c r="AW10" i="1" s="1"/>
  <c r="AV7" i="1"/>
  <c r="AW7" i="1" s="1"/>
  <c r="AV14" i="1"/>
  <c r="AW14" i="1" s="1"/>
  <c r="AU12" i="1"/>
  <c r="AV6" i="1"/>
  <c r="AW6" i="1" s="1"/>
  <c r="AV11" i="1"/>
  <c r="AW11" i="1" s="1"/>
  <c r="AU8" i="1"/>
  <c r="AV13" i="1"/>
  <c r="AW13" i="1" s="1"/>
  <c r="AU5" i="1"/>
  <c r="AT5" i="1"/>
  <c r="AV3" i="1"/>
  <c r="AU4" i="1"/>
  <c r="AX14" i="1" l="1"/>
  <c r="AX7" i="1"/>
  <c r="AX6" i="1"/>
  <c r="AX10" i="1"/>
  <c r="AX13" i="1"/>
  <c r="AX9" i="1"/>
  <c r="AV8" i="1"/>
  <c r="AW8" i="1" s="1"/>
  <c r="AX11" i="1"/>
  <c r="AV12" i="1"/>
  <c r="AW12" i="1" s="1"/>
  <c r="AW3" i="1"/>
  <c r="AV4" i="1"/>
  <c r="AW4" i="1" s="1"/>
  <c r="AX3" i="1"/>
  <c r="AV5" i="1"/>
  <c r="AY11" i="1" l="1"/>
  <c r="AZ11" i="1" s="1"/>
  <c r="AY10" i="1"/>
  <c r="AZ10" i="1" s="1"/>
  <c r="AX8" i="1"/>
  <c r="AY6" i="1"/>
  <c r="AZ6" i="1"/>
  <c r="AY9" i="1"/>
  <c r="AZ9" i="1" s="1"/>
  <c r="AY7" i="1"/>
  <c r="AZ7" i="1" s="1"/>
  <c r="AX12" i="1"/>
  <c r="AZ13" i="1"/>
  <c r="AY13" i="1"/>
  <c r="AY14" i="1"/>
  <c r="AZ14" i="1" s="1"/>
  <c r="AX5" i="1"/>
  <c r="AY3" i="1"/>
  <c r="AW5" i="1"/>
  <c r="AX4" i="1"/>
  <c r="AY12" i="1" l="1"/>
  <c r="AZ12" i="1" s="1"/>
  <c r="AY8" i="1"/>
  <c r="AZ8" i="1"/>
  <c r="BA7" i="1"/>
  <c r="BA10" i="1"/>
  <c r="BA14" i="1"/>
  <c r="BA11" i="1"/>
  <c r="BA13" i="1"/>
  <c r="BA6" i="1"/>
  <c r="BA9" i="1"/>
  <c r="AZ3" i="1"/>
  <c r="AY5" i="1"/>
  <c r="AZ5" i="1" s="1"/>
  <c r="AY4" i="1"/>
  <c r="BA3" i="1"/>
  <c r="BC6" i="1" l="1"/>
  <c r="BB6" i="1"/>
  <c r="BC10" i="1"/>
  <c r="BB10" i="1"/>
  <c r="BC13" i="1"/>
  <c r="BB13" i="1"/>
  <c r="BC7" i="1"/>
  <c r="BB7" i="1"/>
  <c r="BC11" i="1"/>
  <c r="BB11" i="1"/>
  <c r="BA8" i="1"/>
  <c r="BA12" i="1"/>
  <c r="BC9" i="1"/>
  <c r="BB9" i="1"/>
  <c r="BC14" i="1"/>
  <c r="BB14" i="1"/>
  <c r="BA4" i="1"/>
  <c r="AZ4" i="1"/>
  <c r="BC3" i="1"/>
  <c r="BB3" i="1"/>
  <c r="BA5" i="1"/>
  <c r="BD9" i="1" l="1"/>
  <c r="BD13" i="1"/>
  <c r="BC8" i="1"/>
  <c r="BB8" i="1"/>
  <c r="BD14" i="1"/>
  <c r="BD11" i="1"/>
  <c r="BD6" i="1"/>
  <c r="BD7" i="1"/>
  <c r="BC12" i="1"/>
  <c r="BB12" i="1"/>
  <c r="BD10" i="1"/>
  <c r="BB5" i="1"/>
  <c r="BC5" i="1" s="1"/>
  <c r="BD3" i="1"/>
  <c r="BB4" i="1"/>
  <c r="BC4" i="1" s="1"/>
  <c r="BF11" i="1" l="1"/>
  <c r="BE11" i="1"/>
  <c r="BE7" i="1"/>
  <c r="BF7" i="1"/>
  <c r="BD12" i="1"/>
  <c r="BF14" i="1"/>
  <c r="BE14" i="1"/>
  <c r="BD8" i="1"/>
  <c r="BE6" i="1"/>
  <c r="BF6" i="1"/>
  <c r="BF13" i="1"/>
  <c r="BE13" i="1"/>
  <c r="BE10" i="1"/>
  <c r="BF10" i="1"/>
  <c r="BE9" i="1"/>
  <c r="BF9" i="1"/>
  <c r="BD5" i="1"/>
  <c r="BD4" i="1"/>
  <c r="BE3" i="1"/>
  <c r="BF3" i="1"/>
  <c r="BF12" i="1" l="1"/>
  <c r="BE12" i="1"/>
  <c r="BG14" i="1"/>
  <c r="BG6" i="1"/>
  <c r="BG7" i="1"/>
  <c r="BG11" i="1"/>
  <c r="BG10" i="1"/>
  <c r="BG13" i="1"/>
  <c r="BG9" i="1"/>
  <c r="BE8" i="1"/>
  <c r="BF8" i="1"/>
  <c r="BE4" i="1"/>
  <c r="BF4" i="1"/>
  <c r="BG3" i="1"/>
  <c r="BE5" i="1"/>
  <c r="BF5" i="1" s="1"/>
  <c r="BI10" i="1" l="1"/>
  <c r="BH10" i="1"/>
  <c r="BI9" i="1"/>
  <c r="BH9" i="1"/>
  <c r="BI6" i="1"/>
  <c r="BH6" i="1"/>
  <c r="BI14" i="1"/>
  <c r="BH14" i="1"/>
  <c r="BG12" i="1"/>
  <c r="BI7" i="1"/>
  <c r="BH7" i="1"/>
  <c r="BI13" i="1"/>
  <c r="BH13" i="1"/>
  <c r="BG8" i="1"/>
  <c r="BI11" i="1"/>
  <c r="BH11" i="1"/>
  <c r="BH3" i="1"/>
  <c r="BI3" i="1"/>
  <c r="BG4" i="1"/>
  <c r="BG5" i="1"/>
  <c r="BJ14" i="1" l="1"/>
  <c r="BJ7" i="1"/>
  <c r="BJ9" i="1"/>
  <c r="BI8" i="1"/>
  <c r="BH8" i="1"/>
  <c r="BJ13" i="1"/>
  <c r="BJ6" i="1"/>
  <c r="BJ11" i="1"/>
  <c r="BJ10" i="1"/>
  <c r="BI12" i="1"/>
  <c r="BH12" i="1"/>
  <c r="BH4" i="1"/>
  <c r="BI4" i="1"/>
  <c r="BH5" i="1"/>
  <c r="BI5" i="1" s="1"/>
  <c r="BJ3" i="1"/>
  <c r="BK11" i="1" l="1"/>
  <c r="BL11" i="1"/>
  <c r="BK6" i="1"/>
  <c r="BL6" i="1"/>
  <c r="BK10" i="1"/>
  <c r="BL10" i="1"/>
  <c r="BK7" i="1"/>
  <c r="BL7" i="1"/>
  <c r="BJ12" i="1"/>
  <c r="BJ8" i="1"/>
  <c r="BK9" i="1"/>
  <c r="BL9" i="1"/>
  <c r="BK13" i="1"/>
  <c r="BL13" i="1"/>
  <c r="BL14" i="1"/>
  <c r="BK14" i="1"/>
  <c r="BL3" i="1"/>
  <c r="BK3" i="1"/>
  <c r="BJ5" i="1"/>
  <c r="BJ4" i="1"/>
  <c r="BM13" i="1" l="1"/>
  <c r="BM7" i="1"/>
  <c r="BM9" i="1"/>
  <c r="BM10" i="1"/>
  <c r="BK12" i="1"/>
  <c r="BL12" i="1"/>
  <c r="BK8" i="1"/>
  <c r="BL8" i="1"/>
  <c r="BM6" i="1"/>
  <c r="BM14" i="1"/>
  <c r="BM11" i="1"/>
  <c r="BL4" i="1"/>
  <c r="BK4" i="1"/>
  <c r="BK5" i="1"/>
  <c r="BL5" i="1" s="1"/>
  <c r="BM3" i="1"/>
  <c r="BN11" i="1" l="1"/>
  <c r="BO11" i="1"/>
  <c r="BO10" i="1"/>
  <c r="BN10" i="1"/>
  <c r="BN9" i="1"/>
  <c r="BO9" i="1"/>
  <c r="BO14" i="1"/>
  <c r="BN14" i="1"/>
  <c r="BN6" i="1"/>
  <c r="BO6" i="1"/>
  <c r="BM8" i="1"/>
  <c r="BN7" i="1"/>
  <c r="BO7" i="1"/>
  <c r="BM12" i="1"/>
  <c r="BN13" i="1"/>
  <c r="BO13" i="1"/>
  <c r="BM5" i="1"/>
  <c r="BO3" i="1"/>
  <c r="BN3" i="1"/>
  <c r="BM4" i="1"/>
  <c r="BN12" i="1" l="1"/>
  <c r="BO12" i="1"/>
  <c r="BP7" i="1"/>
  <c r="BP9" i="1"/>
  <c r="BP10" i="1"/>
  <c r="BP13" i="1"/>
  <c r="BP14" i="1"/>
  <c r="BO8" i="1"/>
  <c r="BN8" i="1"/>
  <c r="BP6" i="1"/>
  <c r="BP11" i="1"/>
  <c r="BO4" i="1"/>
  <c r="BN4" i="1"/>
  <c r="BN5" i="1"/>
  <c r="BO5" i="1"/>
  <c r="BP3" i="1"/>
  <c r="BR11" i="1" l="1"/>
  <c r="BQ11" i="1"/>
  <c r="BQ10" i="1"/>
  <c r="BR10" i="1"/>
  <c r="BQ9" i="1"/>
  <c r="BR9" i="1"/>
  <c r="BQ6" i="1"/>
  <c r="BR6" i="1"/>
  <c r="BP8" i="1"/>
  <c r="BR14" i="1"/>
  <c r="BQ14" i="1"/>
  <c r="BQ7" i="1"/>
  <c r="BR7" i="1"/>
  <c r="BR13" i="1"/>
  <c r="BQ13" i="1"/>
  <c r="BP12" i="1"/>
  <c r="BP4" i="1"/>
  <c r="BP5" i="1"/>
  <c r="BQ3" i="1"/>
  <c r="BR3" i="1"/>
  <c r="BQ8" i="1" l="1"/>
  <c r="BR8" i="1"/>
  <c r="BS6" i="1"/>
  <c r="BS7" i="1"/>
  <c r="BS9" i="1"/>
  <c r="BS14" i="1"/>
  <c r="BR12" i="1"/>
  <c r="BQ12" i="1"/>
  <c r="BS13" i="1"/>
  <c r="BS10" i="1"/>
  <c r="BS11" i="1"/>
  <c r="BR4" i="1"/>
  <c r="BQ4" i="1"/>
  <c r="BR5" i="1"/>
  <c r="BQ5" i="1"/>
  <c r="BS3" i="1"/>
  <c r="BU10" i="1" l="1"/>
  <c r="BV10" i="1" s="1"/>
  <c r="BW10" i="1" s="1"/>
  <c r="BT10" i="1"/>
  <c r="BU7" i="1"/>
  <c r="BV7" i="1" s="1"/>
  <c r="BW7" i="1" s="1"/>
  <c r="BT7" i="1"/>
  <c r="BS12" i="1"/>
  <c r="BU9" i="1"/>
  <c r="BV9" i="1" s="1"/>
  <c r="BW9" i="1" s="1"/>
  <c r="BT9" i="1"/>
  <c r="BU13" i="1"/>
  <c r="BV13" i="1" s="1"/>
  <c r="BW13" i="1" s="1"/>
  <c r="BT13" i="1"/>
  <c r="BU6" i="1"/>
  <c r="BV6" i="1" s="1"/>
  <c r="BW6" i="1" s="1"/>
  <c r="BT6" i="1"/>
  <c r="BU11" i="1"/>
  <c r="BV11" i="1" s="1"/>
  <c r="BW11" i="1" s="1"/>
  <c r="BT11" i="1"/>
  <c r="BU14" i="1"/>
  <c r="BV14" i="1" s="1"/>
  <c r="BW14" i="1" s="1"/>
  <c r="BT14" i="1"/>
  <c r="BS8" i="1"/>
  <c r="BS5" i="1"/>
  <c r="BS4" i="1"/>
  <c r="BT3" i="1"/>
  <c r="BU3" i="1"/>
  <c r="BU12" i="1" l="1"/>
  <c r="BV12" i="1" s="1"/>
  <c r="BW12" i="1" s="1"/>
  <c r="BT12" i="1"/>
  <c r="BU8" i="1"/>
  <c r="BV8" i="1" s="1"/>
  <c r="BW8" i="1" s="1"/>
  <c r="BT8" i="1"/>
  <c r="BW3" i="1"/>
  <c r="BT4" i="1"/>
  <c r="BU4" i="1"/>
  <c r="BV4" i="1" s="1"/>
  <c r="BU5" i="1"/>
  <c r="BV5" i="1" s="1"/>
  <c r="BW5" i="1" s="1"/>
  <c r="BT5" i="1"/>
  <c r="BW4" i="1" l="1"/>
  <c r="BV15" i="1"/>
  <c r="BW15" i="1"/>
</calcChain>
</file>

<file path=xl/sharedStrings.xml><?xml version="1.0" encoding="utf-8"?>
<sst xmlns="http://schemas.openxmlformats.org/spreadsheetml/2006/main" count="87" uniqueCount="87">
  <si>
    <t>Voucher</t>
  </si>
  <si>
    <t>Reference</t>
  </si>
  <si>
    <t>Date</t>
  </si>
  <si>
    <t>PO No</t>
  </si>
  <si>
    <t>Vendor</t>
  </si>
  <si>
    <t>Start Date</t>
  </si>
  <si>
    <t>End Date</t>
  </si>
  <si>
    <t>Booked</t>
  </si>
  <si>
    <t>Periods</t>
  </si>
  <si>
    <t>Amount Per Period</t>
  </si>
  <si>
    <t>Period 1</t>
  </si>
  <si>
    <t>AP End 1</t>
  </si>
  <si>
    <t>PP Amt 1</t>
  </si>
  <si>
    <t>Period 2</t>
  </si>
  <si>
    <t>AP End 2</t>
  </si>
  <si>
    <t>PP Amt 2</t>
  </si>
  <si>
    <t>Period 3</t>
  </si>
  <si>
    <t>AP End 3</t>
  </si>
  <si>
    <t>PP Amt 3</t>
  </si>
  <si>
    <t>Period 4</t>
  </si>
  <si>
    <t>AP End 4</t>
  </si>
  <si>
    <t>PP Amt 4</t>
  </si>
  <si>
    <t>Period 5</t>
  </si>
  <si>
    <t>AP End 5</t>
  </si>
  <si>
    <t>PP Amt 5</t>
  </si>
  <si>
    <t>Period 6</t>
  </si>
  <si>
    <t>AP End 6</t>
  </si>
  <si>
    <t>PP Amt 6</t>
  </si>
  <si>
    <t>Period 7</t>
  </si>
  <si>
    <t>AP End 7</t>
  </si>
  <si>
    <t>PP Amt 7</t>
  </si>
  <si>
    <t>Period 8</t>
  </si>
  <si>
    <t>AP End 8</t>
  </si>
  <si>
    <t>PP Amt 8</t>
  </si>
  <si>
    <t>Period 9</t>
  </si>
  <si>
    <t>AP End 9</t>
  </si>
  <si>
    <t>PP Amt 9</t>
  </si>
  <si>
    <t>Period 10</t>
  </si>
  <si>
    <t>AP End 10</t>
  </si>
  <si>
    <t>PP Amt 10</t>
  </si>
  <si>
    <t>Period 11</t>
  </si>
  <si>
    <t>AP End 11</t>
  </si>
  <si>
    <t>PP Amt 11</t>
  </si>
  <si>
    <t>Period 12</t>
  </si>
  <si>
    <t>AP End 12</t>
  </si>
  <si>
    <t>PP Amt 12</t>
  </si>
  <si>
    <t>Period 13</t>
  </si>
  <si>
    <t>AP End 13</t>
  </si>
  <si>
    <t>PP Amt 13</t>
  </si>
  <si>
    <t>Period 14</t>
  </si>
  <si>
    <t>AP End 14</t>
  </si>
  <si>
    <t>PP Amt 14</t>
  </si>
  <si>
    <t>Period 15</t>
  </si>
  <si>
    <t>AP End 15</t>
  </si>
  <si>
    <t>PP Amt 15</t>
  </si>
  <si>
    <t>Period 16</t>
  </si>
  <si>
    <t>AP End 16</t>
  </si>
  <si>
    <t>PP Amt 16</t>
  </si>
  <si>
    <t>Period 17</t>
  </si>
  <si>
    <t>AP End 17</t>
  </si>
  <si>
    <t>PP Amt 17</t>
  </si>
  <si>
    <t>Period 18</t>
  </si>
  <si>
    <t>AP End 18</t>
  </si>
  <si>
    <t>PP Amt 18</t>
  </si>
  <si>
    <t>Period 19</t>
  </si>
  <si>
    <t>AP End 19</t>
  </si>
  <si>
    <t>PP Amt 19</t>
  </si>
  <si>
    <t>Period 20</t>
  </si>
  <si>
    <t>AP End 20</t>
  </si>
  <si>
    <t>PP Amt 20</t>
  </si>
  <si>
    <t>Chartstring</t>
  </si>
  <si>
    <t xml:space="preserve">Program </t>
  </si>
  <si>
    <t>DO NOT EDIT CELLS HIGHLIGHTED IN GREY. THEY ARE FORMULA DRIVEN.</t>
  </si>
  <si>
    <t>Amount Paid</t>
  </si>
  <si>
    <t>Do not Edit</t>
  </si>
  <si>
    <t>TOTAL</t>
  </si>
  <si>
    <t>ONLY COMPLETE COLUMNS HIGHLIGHTED IN GREEN</t>
  </si>
  <si>
    <t>Example 1</t>
  </si>
  <si>
    <t>Example 2</t>
  </si>
  <si>
    <t>Example 3</t>
  </si>
  <si>
    <r>
      <t xml:space="preserve">FY25 Cost </t>
    </r>
    <r>
      <rPr>
        <b/>
        <sz val="11"/>
        <color rgb="FFFF0000"/>
        <rFont val="Symbol"/>
        <family val="1"/>
        <charset val="2"/>
      </rPr>
      <t>­</t>
    </r>
  </si>
  <si>
    <r>
      <t xml:space="preserve">FY26 Cost </t>
    </r>
    <r>
      <rPr>
        <b/>
        <sz val="11"/>
        <color rgb="FFFF0000"/>
        <rFont val="Symbol"/>
        <family val="1"/>
        <charset val="2"/>
      </rPr>
      <t>­</t>
    </r>
  </si>
  <si>
    <t>FY26 Amount</t>
  </si>
  <si>
    <t>100000.200.830001.550</t>
  </si>
  <si>
    <t>100000.200.830007.550</t>
  </si>
  <si>
    <t>100003.200.830001.550</t>
  </si>
  <si>
    <t>Note: The date in Column BV will need to be updated each Fiscal Year. The formula is showing the portion of the pre-paid that would apply to the current Fiscal Year with 9/1/25 being the cutoff/start of the next fiscal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</si>
</sst>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[$$-409]* #,##0.00_);_([$$-409]* \(#,##0.00\);_([$$-409]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/>
  </cellStyleXfs>
  <cellXfs count="40">
    <xf numFmtId="0" fontId="0" fillId="0" borderId="0" xfId="0"/>
    <xf numFmtId="14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3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5" fontId="0" fillId="0" borderId="1" xfId="0" applyNumberFormat="1" applyBorder="1"/>
    <xf numFmtId="0" fontId="6" fillId="4" borderId="0" xfId="0" applyFont="1" applyFill="1"/>
    <xf numFmtId="0" fontId="0" fillId="0" borderId="3" xfId="0" applyBorder="1"/>
    <xf numFmtId="0" fontId="4" fillId="0" borderId="3" xfId="0" applyFont="1" applyBorder="1" applyAlignment="1">
      <alignment vertical="center" wrapText="1"/>
    </xf>
    <xf numFmtId="165" fontId="0" fillId="0" borderId="3" xfId="0" applyNumberFormat="1" applyBorder="1"/>
    <xf numFmtId="0" fontId="2" fillId="0" borderId="4" xfId="0" applyFont="1" applyBorder="1"/>
    <xf numFmtId="0" fontId="0" fillId="0" borderId="5" xfId="0" applyBorder="1"/>
    <xf numFmtId="43" fontId="0" fillId="0" borderId="6" xfId="0" applyNumberFormat="1" applyBorder="1"/>
    <xf numFmtId="2" fontId="0" fillId="0" borderId="0" xfId="0" applyNumberFormat="1"/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3" fontId="3" fillId="6" borderId="1" xfId="1" applyFont="1" applyFill="1" applyBorder="1" applyAlignment="1" applyProtection="1">
      <alignment horizontal="center" vertical="center" wrapText="1"/>
    </xf>
    <xf numFmtId="0" fontId="6" fillId="0" borderId="0" xfId="0" applyFont="1"/>
    <xf numFmtId="43" fontId="0" fillId="0" borderId="2" xfId="0" applyNumberFormat="1" applyBorder="1"/>
    <xf numFmtId="0" fontId="6" fillId="0" borderId="0" xfId="0" applyFont="1" applyAlignment="1">
      <alignment horizontal="right"/>
    </xf>
    <xf numFmtId="14" fontId="2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43" fontId="0" fillId="8" borderId="1" xfId="1" applyFont="1" applyFill="1" applyBorder="1"/>
    <xf numFmtId="14" fontId="0" fillId="8" borderId="1" xfId="0" applyNumberFormat="1" applyFill="1" applyBorder="1"/>
    <xf numFmtId="0" fontId="0" fillId="8" borderId="1" xfId="0" applyFill="1" applyBorder="1"/>
    <xf numFmtId="43" fontId="0" fillId="8" borderId="1" xfId="0" applyNumberFormat="1" applyFill="1" applyBorder="1"/>
    <xf numFmtId="43" fontId="0" fillId="8" borderId="3" xfId="1" applyFont="1" applyFill="1" applyBorder="1"/>
    <xf numFmtId="14" fontId="0" fillId="8" borderId="3" xfId="0" applyNumberFormat="1" applyFill="1" applyBorder="1"/>
    <xf numFmtId="0" fontId="0" fillId="8" borderId="3" xfId="0" applyFill="1" applyBorder="1"/>
    <xf numFmtId="43" fontId="0" fillId="8" borderId="3" xfId="0" applyNumberFormat="1" applyFill="1" applyBorder="1"/>
    <xf numFmtId="0" fontId="2" fillId="8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</cellXfs>
  <cellStyles count="3">
    <cellStyle name="Comma" xfId="1" builtinId="3"/>
    <cellStyle name="Normal" xfId="0" builtinId="0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7"/>
  <sheetViews>
    <sheetView showGridLines="0" tabSelected="1" zoomScaleNormal="100" workbookViewId="0">
      <selection activeCell="BZ11" sqref="BZ11"/>
    </sheetView>
  </sheetViews>
  <sheetFormatPr defaultColWidth="10.5546875" defaultRowHeight="18.75" customHeight="1" outlineLevelCol="1" x14ac:dyDescent="0.3"/>
  <cols>
    <col min="1" max="1" width="33.44140625" customWidth="1"/>
    <col min="2" max="2" width="20.44140625" customWidth="1"/>
    <col min="3" max="3" width="11" customWidth="1"/>
    <col min="4" max="4" width="12" customWidth="1"/>
    <col min="5" max="6" width="10.5546875" customWidth="1"/>
    <col min="7" max="7" width="0" hidden="1" customWidth="1"/>
    <col min="8" max="8" width="11" bestFit="1" customWidth="1"/>
    <col min="11" max="11" width="12.33203125" hidden="1" customWidth="1" outlineLevel="1"/>
    <col min="12" max="12" width="10.5546875" collapsed="1"/>
    <col min="13" max="13" width="17" customWidth="1"/>
    <col min="14" max="73" width="10.5546875" hidden="1" customWidth="1" outlineLevel="1"/>
    <col min="74" max="74" width="14.5546875" customWidth="1" collapsed="1"/>
    <col min="75" max="75" width="19.33203125" bestFit="1" customWidth="1"/>
  </cols>
  <sheetData>
    <row r="1" spans="1:80" ht="18.75" customHeight="1" x14ac:dyDescent="0.3">
      <c r="A1" s="24" t="s">
        <v>76</v>
      </c>
      <c r="K1" s="13" t="s">
        <v>74</v>
      </c>
      <c r="N1" s="38" t="s">
        <v>72</v>
      </c>
      <c r="O1" s="38"/>
      <c r="P1" s="38"/>
      <c r="Q1" s="38"/>
      <c r="R1" s="38"/>
      <c r="S1" s="38"/>
    </row>
    <row r="2" spans="1:80" s="6" customFormat="1" ht="28.8" x14ac:dyDescent="0.3">
      <c r="A2" s="21" t="s">
        <v>4</v>
      </c>
      <c r="B2" s="21" t="s">
        <v>70</v>
      </c>
      <c r="C2" s="21" t="s">
        <v>3</v>
      </c>
      <c r="D2" s="21" t="s">
        <v>0</v>
      </c>
      <c r="E2" s="21" t="s">
        <v>1</v>
      </c>
      <c r="F2" s="21" t="s">
        <v>2</v>
      </c>
      <c r="G2" s="21" t="s">
        <v>71</v>
      </c>
      <c r="H2" s="21" t="s">
        <v>73</v>
      </c>
      <c r="I2" s="21" t="s">
        <v>5</v>
      </c>
      <c r="J2" s="21" t="s">
        <v>6</v>
      </c>
      <c r="K2" s="4" t="s">
        <v>7</v>
      </c>
      <c r="L2" s="22" t="s">
        <v>8</v>
      </c>
      <c r="M2" s="23" t="s">
        <v>9</v>
      </c>
      <c r="N2" s="5" t="s">
        <v>10</v>
      </c>
      <c r="O2" s="5" t="s">
        <v>11</v>
      </c>
      <c r="P2" s="7" t="s">
        <v>12</v>
      </c>
      <c r="Q2" s="5" t="s">
        <v>13</v>
      </c>
      <c r="R2" s="5" t="s">
        <v>14</v>
      </c>
      <c r="S2" s="7" t="s">
        <v>15</v>
      </c>
      <c r="T2" s="5" t="s">
        <v>16</v>
      </c>
      <c r="U2" s="5" t="s">
        <v>17</v>
      </c>
      <c r="V2" s="7" t="s">
        <v>18</v>
      </c>
      <c r="W2" s="5" t="s">
        <v>19</v>
      </c>
      <c r="X2" s="5" t="s">
        <v>20</v>
      </c>
      <c r="Y2" s="7" t="s">
        <v>21</v>
      </c>
      <c r="Z2" s="5" t="s">
        <v>22</v>
      </c>
      <c r="AA2" s="5" t="s">
        <v>23</v>
      </c>
      <c r="AB2" s="7" t="s">
        <v>24</v>
      </c>
      <c r="AC2" s="5" t="s">
        <v>25</v>
      </c>
      <c r="AD2" s="5" t="s">
        <v>26</v>
      </c>
      <c r="AE2" s="7" t="s">
        <v>27</v>
      </c>
      <c r="AF2" s="5" t="s">
        <v>28</v>
      </c>
      <c r="AG2" s="5" t="s">
        <v>29</v>
      </c>
      <c r="AH2" s="7" t="s">
        <v>30</v>
      </c>
      <c r="AI2" s="5" t="s">
        <v>31</v>
      </c>
      <c r="AJ2" s="5" t="s">
        <v>32</v>
      </c>
      <c r="AK2" s="7" t="s">
        <v>33</v>
      </c>
      <c r="AL2" s="5" t="s">
        <v>34</v>
      </c>
      <c r="AM2" s="5" t="s">
        <v>35</v>
      </c>
      <c r="AN2" s="7" t="s">
        <v>36</v>
      </c>
      <c r="AO2" s="5" t="s">
        <v>37</v>
      </c>
      <c r="AP2" s="5" t="s">
        <v>38</v>
      </c>
      <c r="AQ2" s="7" t="s">
        <v>39</v>
      </c>
      <c r="AR2" s="5" t="s">
        <v>40</v>
      </c>
      <c r="AS2" s="5" t="s">
        <v>41</v>
      </c>
      <c r="AT2" s="7" t="s">
        <v>42</v>
      </c>
      <c r="AU2" s="5" t="s">
        <v>43</v>
      </c>
      <c r="AV2" s="5" t="s">
        <v>44</v>
      </c>
      <c r="AW2" s="7" t="s">
        <v>45</v>
      </c>
      <c r="AX2" s="5" t="s">
        <v>46</v>
      </c>
      <c r="AY2" s="5" t="s">
        <v>47</v>
      </c>
      <c r="AZ2" s="7" t="s">
        <v>48</v>
      </c>
      <c r="BA2" s="5" t="s">
        <v>49</v>
      </c>
      <c r="BB2" s="5" t="s">
        <v>50</v>
      </c>
      <c r="BC2" s="7" t="s">
        <v>51</v>
      </c>
      <c r="BD2" s="5" t="s">
        <v>52</v>
      </c>
      <c r="BE2" s="5" t="s">
        <v>53</v>
      </c>
      <c r="BF2" s="7" t="s">
        <v>54</v>
      </c>
      <c r="BG2" s="5" t="s">
        <v>55</v>
      </c>
      <c r="BH2" s="5" t="s">
        <v>56</v>
      </c>
      <c r="BI2" s="7" t="s">
        <v>57</v>
      </c>
      <c r="BJ2" s="5" t="s">
        <v>58</v>
      </c>
      <c r="BK2" s="5" t="s">
        <v>59</v>
      </c>
      <c r="BL2" s="7" t="s">
        <v>60</v>
      </c>
      <c r="BM2" s="5" t="s">
        <v>61</v>
      </c>
      <c r="BN2" s="5" t="s">
        <v>62</v>
      </c>
      <c r="BO2" s="7" t="s">
        <v>63</v>
      </c>
      <c r="BP2" s="5" t="s">
        <v>64</v>
      </c>
      <c r="BQ2" s="5" t="s">
        <v>65</v>
      </c>
      <c r="BR2" s="7" t="s">
        <v>66</v>
      </c>
      <c r="BS2" s="5" t="s">
        <v>67</v>
      </c>
      <c r="BT2" s="5" t="s">
        <v>68</v>
      </c>
      <c r="BU2" s="7" t="s">
        <v>69</v>
      </c>
      <c r="BV2" s="27">
        <v>45901</v>
      </c>
      <c r="BW2" s="28" t="s">
        <v>82</v>
      </c>
    </row>
    <row r="3" spans="1:80" ht="28.8" x14ac:dyDescent="0.3">
      <c r="A3" s="8" t="s">
        <v>77</v>
      </c>
      <c r="B3" s="8" t="s">
        <v>83</v>
      </c>
      <c r="C3" s="8"/>
      <c r="D3" s="8"/>
      <c r="E3" s="8"/>
      <c r="F3" s="9"/>
      <c r="G3" s="8"/>
      <c r="H3" s="10">
        <v>2000</v>
      </c>
      <c r="I3" s="9">
        <v>45853</v>
      </c>
      <c r="J3" s="9">
        <v>46217</v>
      </c>
      <c r="K3" s="37"/>
      <c r="L3" s="29">
        <f>IF($K3&gt;0,"",IF((ROUND(DATEDIF($I3,$J3,"m")+(DATEDIF(((DATE(YEAR($I3),MONTH($I3)+DATEDIF($I3,$J3,"m"),DAY($I3)))),$J3+1,"d"))/30,1))&lt;1,0,(ROUND(DATEDIF($I3,$J3,"m")+(DATEDIF(((DATE(YEAR($I3),MONTH($I3)+DATEDIF($I3,$J3,"m"),DAY($I3)))),$J3+1,"d"))/30,1))))</f>
        <v>12</v>
      </c>
      <c r="M3" s="29">
        <f>IF($K3&gt;0,"",IF($L3&gt;0,ROUND(H3/$L3,2),$H3))</f>
        <v>166.67</v>
      </c>
      <c r="N3" s="30">
        <f>IF($K3&gt;0,"",I3)</f>
        <v>45853</v>
      </c>
      <c r="O3" s="31" t="str">
        <f>IF($K3&gt;0,"",TEXT(IF(L3=0,J3,TEXT(EOMONTH(I3,0),"mm/dd/yyyy")),"mm/dd/yyyy"))</f>
        <v>07/31/2025</v>
      </c>
      <c r="P3" s="29">
        <f>IF($K3&gt;0,"",IF(O3=TEXT(J3,"mm/dd/yyyy"),H3,(M3/_xlfn.DAYS(DATE(YEAR(I3),MONTH(I3)+1,DAY(I3)),N3)*_xlfn.DAYS(O3+1,N3))))</f>
        <v>91.39967741935483</v>
      </c>
      <c r="Q3" s="30">
        <f>IF(ISERROR(IF((DATE(YEAR(O3),MONTH(O3),DAY(O3)+1))&gt;$J3,"",DATE(YEAR(O3),MONTH(O3),DAY(O3)+1))),"",IF((DATE(YEAR(O3),MONTH(O3),DAY(O3)+1))&gt;$J3,"",DATE(YEAR(O3),MONTH(O3),DAY(O3)+1)))</f>
        <v>45870</v>
      </c>
      <c r="R3" s="31" t="str">
        <f t="shared" ref="R3:R5" si="0">IF(Q3="","",TEXT(EOMONTH(Q3,0),"mm/dd/yyyy"))</f>
        <v>08/31/2025</v>
      </c>
      <c r="S3" s="29">
        <f>IF($Q3="","",IF($J3&lt;DATE(YEAR($R3),MONTH($R3),DAY($R3)),($H3-$P3),IF(Q3="","",($M3/_xlfn.DAYS(R3+1,Q3))*_xlfn.DAYS(R3+1,Q3))))</f>
        <v>166.67</v>
      </c>
      <c r="T3" s="30">
        <f>IF(ISERROR(IF((DATE(YEAR(R3),MONTH(R3),DAY(R3)+1))&gt;$J3,"",DATE(YEAR(R3),MONTH(R3),DAY(R3)+1))),"",(IF((DATE(YEAR(R3),MONTH(R3),DAY(R3)+1))&gt;$J3,"",DATE(YEAR(R3),MONTH(R3),DAY(R3)+1))))</f>
        <v>45901</v>
      </c>
      <c r="U3" s="31" t="str">
        <f t="shared" ref="U3:U5" si="1">IF(T3="","",TEXT(EOMONTH(T3,0),"mm/dd/yyyy"))</f>
        <v>09/30/2025</v>
      </c>
      <c r="V3" s="29">
        <f>IF(T3="","",IF($J3&lt;DATE(YEAR(U3),MONTH(U3),DAY(U3)),($H3-$P3-$S3),IF(T3="","",($M3/_xlfn.DAYS(U3+1,T3))*_xlfn.DAYS(U3+1,T3))))</f>
        <v>166.67</v>
      </c>
      <c r="W3" s="30">
        <f>IF(ISERROR(IF((DATE(YEAR(U3),MONTH(U3),DAY(U3)+1))&gt;$J3,"",DATE(YEAR(U3),MONTH(U3),DAY(U3)+1))),"",(IF((DATE(YEAR(U3),MONTH(U3),DAY(U3)+1))&gt;$J3,"",DATE(YEAR(U3),MONTH(U3),DAY(U3)+1))))</f>
        <v>45931</v>
      </c>
      <c r="X3" s="31" t="str">
        <f t="shared" ref="X3:X5" si="2">IF(W3="","",TEXT(EOMONTH(W3,0),"mm/dd/yyyy"))</f>
        <v>10/31/2025</v>
      </c>
      <c r="Y3" s="29">
        <f>IF(W3="","",IF($J3&lt;DATE(YEAR(X3),MONTH(X3),DAY(X3)),($H3-$P3-$S3-$V3),IF(W3="","",($M3/_xlfn.DAYS(X3+1,W3))*_xlfn.DAYS(X3+1,W3))))</f>
        <v>166.67</v>
      </c>
      <c r="Z3" s="30">
        <f>IF(ISERROR(IF((DATE(YEAR(X3),MONTH(X3),DAY(X3)+1))&gt;$J3,"",DATE(YEAR(X3),MONTH(X3),DAY(X3)+1))),"",(IF((DATE(YEAR(X3),MONTH(X3),DAY(X3)+1))&gt;$J3,"",DATE(YEAR(X3),MONTH(X3),DAY(X3)+1))))</f>
        <v>45962</v>
      </c>
      <c r="AA3" s="31" t="str">
        <f t="shared" ref="AA3:AA5" si="3">IF(Z3="","",TEXT(EOMONTH(Z3,0),"mm/dd/yyyy"))</f>
        <v>11/30/2025</v>
      </c>
      <c r="AB3" s="29">
        <f>IF($Z3="","",IF($J3&lt;DATE(YEAR($AA3),MONTH($AA3),DAY($AA3)),($H3-$P3-$S3-$V3-$Y3),IF(Z3="","",($M3/_xlfn.DAYS(AA3+1,Z3))*_xlfn.DAYS(AA3+1,Z3))))</f>
        <v>166.67</v>
      </c>
      <c r="AC3" s="30">
        <f>IF(ISERROR(IF((DATE(YEAR(AA3),MONTH(AA3),DAY(AA3)+1))&gt;$J3,"",DATE(YEAR(AA3),MONTH(AA3),DAY(AA3)+1))),"",(IF((DATE(YEAR(AA3),MONTH(AA3),DAY(AA3)+1))&gt;$J3,"",DATE(YEAR(AA3),MONTH(AA3),DAY(AA3)+1))))</f>
        <v>45992</v>
      </c>
      <c r="AD3" s="31" t="str">
        <f t="shared" ref="AD3:AD5" si="4">IF(AC3="","",TEXT(EOMONTH(AC3,0),"mm/dd/yyyy"))</f>
        <v>12/31/2025</v>
      </c>
      <c r="AE3" s="29">
        <f>IF(AC3="","",IF($J3&lt;DATE(YEAR(AD3),MONTH(AD3),DAY(AD3)),($H3-$P3-$S3-$V3-$Y3-$AB3),IF(AC3="","",($M3/_xlfn.DAYS(AD3+1,AC3))*_xlfn.DAYS(AD3+1,AC3))))</f>
        <v>166.67</v>
      </c>
      <c r="AF3" s="30">
        <f>IF(ISERROR(IF((DATE(YEAR(AD3),MONTH(AD3),DAY(AD3)+1))&gt;$J3,"",DATE(YEAR(AD3),MONTH(AD3),DAY(AD3)+1))),"",(IF((DATE(YEAR(AD3),MONTH(AD3),DAY(AD3)+1))&gt;$J3,"",DATE(YEAR(AD3),MONTH(AD3),DAY(AD3)+1))))</f>
        <v>46023</v>
      </c>
      <c r="AG3" s="31" t="str">
        <f t="shared" ref="AG3:AG5" si="5">IF(AF3="","",TEXT(EOMONTH(AF3,0),"mm/dd/yyyy"))</f>
        <v>01/31/2026</v>
      </c>
      <c r="AH3" s="29">
        <f>IF(AF3="","",IF($J3&lt;DATE(YEAR(AG3),MONTH(AG3),DAY(AG3)),($H3-$P3-$S3-$V3-$Y3-$AB3-$AE3),IF(AF3="","",($M3/_xlfn.DAYS(AG3+1,AF3))*_xlfn.DAYS(AG3+1,AF3))))</f>
        <v>166.67</v>
      </c>
      <c r="AI3" s="30">
        <f>IF(ISERROR(IF((DATE(YEAR(AG3),MONTH(AG3),DAY(AG3)+1))&gt;$J3,"",DATE(YEAR(AG3),MONTH(AG3),DAY(AG3)+1))),"",(IF((DATE(YEAR(AG3),MONTH(AG3),DAY(AG3)+1))&gt;$J3,"",DATE(YEAR(AG3),MONTH(AG3),DAY(AG3)+1))))</f>
        <v>46054</v>
      </c>
      <c r="AJ3" s="31" t="str">
        <f t="shared" ref="AJ3:AJ5" si="6">IF(AI3="","",TEXT(EOMONTH(AI3,0),"mm/dd/yyyy"))</f>
        <v>02/28/2026</v>
      </c>
      <c r="AK3" s="29">
        <f>IF(AI3="","",IF($J3&lt;DATE(YEAR(AJ3),MONTH(AJ3),DAY(AJ3)),($H3-$P3-$S3-$V3-$Y3-$AB3-$AE3-$AH3),IF(AI3="","",($M3/_xlfn.DAYS(AJ3+1,AI3))*_xlfn.DAYS(AJ3+1,AI3))))</f>
        <v>166.67</v>
      </c>
      <c r="AL3" s="30">
        <f>IF(ISERROR(IF((DATE(YEAR(AJ3),MONTH(AJ3),DAY(AJ3)+1))&gt;$J3,"",DATE(YEAR(AJ3),MONTH(AJ3),DAY(AJ3)+1))),"",(IF((DATE(YEAR(AJ3),MONTH(AJ3),DAY(AJ3)+1))&gt;$J3,"",DATE(YEAR(AJ3),MONTH(AJ3),DAY(AJ3)+1))))</f>
        <v>46082</v>
      </c>
      <c r="AM3" s="31" t="str">
        <f t="shared" ref="AM3:AM5" si="7">IF(AL3="","",TEXT(EOMONTH(AL3,0),"mm/dd/yyyy"))</f>
        <v>03/31/2026</v>
      </c>
      <c r="AN3" s="29">
        <f>IF(AL3="","",IF($J3&lt;DATE(YEAR(AM3),MONTH(AM3),DAY(AM3)),($H3-$P3-$S3-$V3-$Y3-$AB3-$AE3-$AH3-$AK3),IF(AL3="","",($M3/_xlfn.DAYS(AM3+1,AL3))*_xlfn.DAYS(AM3+1,AL3))))</f>
        <v>166.67</v>
      </c>
      <c r="AO3" s="30">
        <f>IF(ISERROR(IF((DATE(YEAR(AM3),MONTH(AM3),DAY(AM3)+1))&gt;$J3,"",DATE(YEAR(AM3),MONTH(AM3),DAY(AM3)+1))),"",(IF((DATE(YEAR(AM3),MONTH(AM3),DAY(AM3)+1))&gt;$J3,"",DATE(YEAR(AM3),MONTH(AM3),DAY(AM3)+1))))</f>
        <v>46113</v>
      </c>
      <c r="AP3" s="31" t="str">
        <f t="shared" ref="AP3:AP5" si="8">IF(AO3="","",TEXT(EOMONTH(AO3,0),"mm/dd/yyyy"))</f>
        <v>04/30/2026</v>
      </c>
      <c r="AQ3" s="29">
        <f>IF(AO3="","",IF($J3&lt;DATE(YEAR(AP3),MONTH(AP3),DAY(AP3)),($H3-$P3-$S3-$V3-$Y3-$AB3-$AE3-$AH3-$AK3-$AN3),IF(AO3="","",($M3/_xlfn.DAYS(AP3+1,AO3))*_xlfn.DAYS(AP3+1,AO3))))</f>
        <v>166.67</v>
      </c>
      <c r="AR3" s="30">
        <f>IF(ISERROR(IF((DATE(YEAR(AP3),MONTH(AP3),DAY(AP3)+1))&gt;$J3,"",DATE(YEAR(AP3),MONTH(AP3),DAY(AP3)+1))),"",(IF((DATE(YEAR(AP3),MONTH(AP3),DAY(AP3)+1))&gt;$J3,"",DATE(YEAR(AP3),MONTH(AP3),DAY(AP3)+1))))</f>
        <v>46143</v>
      </c>
      <c r="AS3" s="31" t="str">
        <f t="shared" ref="AS3:AS5" si="9">IF(AR3="","",TEXT(EOMONTH(AR3,0),"mm/dd/yyyy"))</f>
        <v>05/31/2026</v>
      </c>
      <c r="AT3" s="29">
        <f>IF(AR3="","",IF($J3&lt;DATE(YEAR(AS3),MONTH(AS3),DAY(AS3)),($H3-$P3-$S3-$V3-$Y3-$AB3-$AE3-$AH3-$AK3-$AN3-$AQ3),IF(AR3="","",($M3/_xlfn.DAYS(AS3+1,AR3))*_xlfn.DAYS(AS3+1,AR3))))</f>
        <v>166.67</v>
      </c>
      <c r="AU3" s="30">
        <f>IF(ISERROR(IF((DATE(YEAR(AS3),MONTH(AS3),DAY(AS3)+1))&gt;$J3,"",DATE(YEAR(AS3),MONTH(AS3),DAY(AS3)+1))),"",(IF((DATE(YEAR(AS3),MONTH(AS3),DAY(AS3)+1))&gt;$J3,"",DATE(YEAR(AS3),MONTH(AS3),DAY(AS3)+1))))</f>
        <v>46174</v>
      </c>
      <c r="AV3" s="31" t="str">
        <f t="shared" ref="AV3:AV5" si="10">IF(AU3="","",TEXT(EOMONTH(AU3,0),"mm/dd/yyyy"))</f>
        <v>06/30/2026</v>
      </c>
      <c r="AW3" s="29">
        <f>IF(AU3="","",IF($J3&lt;DATE(YEAR(AV3),MONTH(AV3),DAY(AV3)),($H3-$P3-$S3-$V3-$Y3-$AB3-$AE3-$AH3-$AK3-$AN3-$AQ3-$AT3),IF(AU3="","",($M3/_xlfn.DAYS(AV3+1,AU3))*_xlfn.DAYS(AV3+1,AU3))))</f>
        <v>166.67</v>
      </c>
      <c r="AX3" s="30">
        <f>IF(ISERROR(IF((DATE(YEAR(AV3),MONTH(AV3),DAY(AV3)+1))&gt;$J3,"",DATE(YEAR(AV3),MONTH(AV3),DAY(AV3)+1))),"",(IF((DATE(YEAR(AV3),MONTH(AV3),DAY(AV3)+1))&gt;$J3,"",DATE(YEAR(AV3),MONTH(AV3),DAY(AV3)+1))))</f>
        <v>46204</v>
      </c>
      <c r="AY3" s="31" t="str">
        <f t="shared" ref="AY3:AY5" si="11">IF(AX3="","",TEXT(EOMONTH(AX3,0),"mm/dd/yyyy"))</f>
        <v>07/31/2026</v>
      </c>
      <c r="AZ3" s="29">
        <f>IF(AX3="","",IF($J3&lt;DATE(YEAR(AY3),MONTH(AY3),DAY(AY3)),($H3-$P3-$S3-$V3-$Y3-$AB3-$AE3-$AH3-$AK3-$AN3-$AQ3-$AT3-$AW3),IF(AX3="","",($M3/_xlfn.DAYS(AY3+1,AX3))*_xlfn.DAYS(AY3+1,AX3))))</f>
        <v>75.230322580644895</v>
      </c>
      <c r="BA3" s="30" t="str">
        <f>IF(ISERROR(IF((DATE(YEAR(AY3),MONTH(AY3),DAY(AY3)+1))&gt;$J3,"",DATE(YEAR(AY3),MONTH(AY3),DAY(AY3)+1))),"",(IF((DATE(YEAR(AY3),MONTH(AY3),DAY(AY3)+1))&gt;$J3,"",DATE(YEAR(AY3),MONTH(AY3),DAY(AY3)+1))))</f>
        <v/>
      </c>
      <c r="BB3" s="31" t="str">
        <f t="shared" ref="BB3:BB5" si="12">IF(BA3="","",TEXT(EOMONTH(BA3,0),"mm/dd/yyyy"))</f>
        <v/>
      </c>
      <c r="BC3" s="29" t="str">
        <f>IF(BA3="","",IF($J3&lt;DATE(YEAR(BB3),MONTH(BB3),DAY(BB3)),($H3-$P3-$S3-$V3-$Y3-$AB3-$AE3-$AH3-$AK3-$AN3-$AQ3-$AT3-$AW3-$AZ3),IF(BA3="","",($M3/_xlfn.DAYS(BB3+1,BA3))*_xlfn.DAYS(BB3+1,BA3))))</f>
        <v/>
      </c>
      <c r="BD3" s="30" t="str">
        <f>IF(ISERROR(IF((DATE(YEAR(BB3),MONTH(BB3),DAY(BB3)+1))&gt;$J3,"",DATE(YEAR(BB3),MONTH(BB3),DAY(BB3)+1))),"",(IF((DATE(YEAR(BB3),MONTH(BB3),DAY(BB3)+1))&gt;$J3,"",DATE(YEAR(BB3),MONTH(BB3),DAY(BB3)+1))))</f>
        <v/>
      </c>
      <c r="BE3" s="31" t="str">
        <f t="shared" ref="BE3:BE5" si="13">IF(BD3="","",TEXT(EOMONTH(BD3,0),"mm/dd/yyyy"))</f>
        <v/>
      </c>
      <c r="BF3" s="29" t="str">
        <f>IF(BD3="","",IF($J3&lt;DATE(YEAR(BE3),MONTH(BE3),DAY(BE3)),($H3-$P3-$S3-$V3-$Y3-$AB3-$AE3-$AH3-$AK3-$AN3-$AQ3-$AT3-$AW3-$AZ3),IF(BD3="","",($M3/_xlfn.DAYS(BE3+1,BD3))*_xlfn.DAYS(BE3+1,BD3))))</f>
        <v/>
      </c>
      <c r="BG3" s="30" t="str">
        <f>IF(ISERROR(IF((DATE(YEAR(BE3),MONTH(BE3),DAY(BE3)+1))&gt;$J3,"",DATE(YEAR(BE3),MONTH(BE3),DAY(BE3)+1))),"",(IF((DATE(YEAR(BE3),MONTH(BE3),DAY(BE3)+1))&gt;$J3,"",DATE(YEAR(BE3),MONTH(BE3),DAY(BE3)+1))))</f>
        <v/>
      </c>
      <c r="BH3" s="31" t="str">
        <f t="shared" ref="BH3:BH5" si="14">IF(BG3="","",TEXT(EOMONTH(BG3,0),"mm/dd/yyyy"))</f>
        <v/>
      </c>
      <c r="BI3" s="29" t="str">
        <f>IF(BG3="","",IF($J3&lt;DATE(YEAR(BH3),MONTH(BH3),DAY(BH3)),($H3-$P3-$S3-$V3-$Y3-$AB3-$AE3-$AH3-$AK3-$AN3-$AQ3-$AT3-$AW3-$AZ3),IF(BG3="","",($M3/_xlfn.DAYS(BH3+1,BG3))*_xlfn.DAYS(BH3+1,BG3))))</f>
        <v/>
      </c>
      <c r="BJ3" s="30" t="str">
        <f>IF(ISERROR(IF((DATE(YEAR(BH3),MONTH(BH3),DAY(BH3)+1))&gt;$J3,"",DATE(YEAR(BH3),MONTH(BH3),DAY(BH3)+1))),"",(IF((DATE(YEAR(BH3),MONTH(BH3),DAY(BH3)+1))&gt;$J3,"",DATE(YEAR(BH3),MONTH(BH3),DAY(BH3)+1))))</f>
        <v/>
      </c>
      <c r="BK3" s="31" t="str">
        <f t="shared" ref="BK3:BK5" si="15">IF(BJ3="","",TEXT(EOMONTH(BJ3,0),"mm/dd/yyyy"))</f>
        <v/>
      </c>
      <c r="BL3" s="29" t="str">
        <f>IF(BJ3="","",IF($J3&lt;DATE(YEAR(BK3),MONTH(BK3),DAY(BK3)),($H3-$P3-$S3-$V3-$Y3-$AB3-$AE3-$AH3-$AK3-$AN3-$AQ3-$AT3-$AW3-$AZ3),IF(BJ3="","",($M3/_xlfn.DAYS(BK3+1,BJ3))*_xlfn.DAYS(BK3+1,BJ3))))</f>
        <v/>
      </c>
      <c r="BM3" s="30" t="str">
        <f>IF(ISERROR(IF((DATE(YEAR(BK3),MONTH(BK3),DAY(BK3)+1))&gt;$J3,"",DATE(YEAR(BK3),MONTH(BK3),DAY(BK3)+1))),"",(IF((DATE(YEAR(BK3),MONTH(BK3),DAY(BK3)+1))&gt;$J3,"",DATE(YEAR(BK3),MONTH(BK3),DAY(BK3)+1))))</f>
        <v/>
      </c>
      <c r="BN3" s="31" t="str">
        <f t="shared" ref="BN3:BN5" si="16">IF(BM3="","",TEXT(EOMONTH(BM3,0),"mm/dd/yyyy"))</f>
        <v/>
      </c>
      <c r="BO3" s="29" t="str">
        <f>IF(BM3="","",IF($J3&lt;DATE(YEAR(BN3),MONTH(BN3),DAY(BN3)),($H3-$P3-$S3-$V3-$Y3-$AB3-$AE3-$AH3-$AK3-$AN3-$AQ3-$AT3-$AW3-$AZ3),IF(BM3="","",($M3/_xlfn.DAYS(BN3+1,BM3))*_xlfn.DAYS(BN3+1,BM3))))</f>
        <v/>
      </c>
      <c r="BP3" s="30" t="str">
        <f>IF(ISERROR(IF((DATE(YEAR(BN3),MONTH(BN3),DAY(BN3)+1))&gt;$J3,"",DATE(YEAR(BN3),MONTH(BN3),DAY(BN3)+1))),"",(IF((DATE(YEAR(BN3),MONTH(BN3),DAY(BN3)+1))&gt;$J3,"",DATE(YEAR(BN3),MONTH(BN3),DAY(BN3)+1))))</f>
        <v/>
      </c>
      <c r="BQ3" s="31" t="str">
        <f t="shared" ref="BQ3:BQ5" si="17">IF(BP3="","",TEXT(EOMONTH(BP3,0),"mm/dd/yyyy"))</f>
        <v/>
      </c>
      <c r="BR3" s="29" t="str">
        <f>IF(BP3="","",IF($J3&lt;DATE(YEAR(BQ3),MONTH(BQ3),DAY(BQ3)),($H3-$P3-$S3-$V3-$Y3-$AB3-$AE3-$AH3-$AK3-$AN3-$AQ3-$AT3-$AW3-$AZ3),IF(BP3="","",($M3/_xlfn.DAYS(BQ3+1,BP3))*_xlfn.DAYS(BQ3+1,BP3))))</f>
        <v/>
      </c>
      <c r="BS3" s="30" t="str">
        <f>IF(ISERROR(IF((DATE(YEAR(BQ3),MONTH(BQ3),DAY(BQ3)+1))&gt;$J3,"",DATE(YEAR(BQ3),MONTH(BQ3),DAY(BQ3)+1))),"",(IF((DATE(YEAR(BQ3),MONTH(BQ3),DAY(BQ3)+1))&gt;$J3,"",DATE(YEAR(BQ3),MONTH(BQ3),DAY(BQ3)+1))))</f>
        <v/>
      </c>
      <c r="BT3" s="31" t="str">
        <f t="shared" ref="BT3:BT5" si="18">IF(BS3="","",TEXT(EOMONTH(BS3,0),"mm/dd/yyyy"))</f>
        <v/>
      </c>
      <c r="BU3" s="29" t="str">
        <f>IF(BS3="","",IF($J3&lt;DATE(YEAR(BT3),MONTH(BT3),DAY(BT3)),($H3-$P3-$S3-$V3-$Y3-$AB3-$AE3-$AH3-$AK3-$AN3-$AQ3-$AT3-$AW3-$AZ3),IF(BS3="","",($M3/_xlfn.DAYS(BT3+1,BS3))*_xlfn.DAYS(BT3+1,BS3))))</f>
        <v/>
      </c>
      <c r="BV3" s="29">
        <f>IF(O3="",0,ROUND(IF(DATE(YEAR(O3),MONTH(O3),DAY(O3))&lt;DATE(YEAR($BV$2),MONTH($BV$2),DAY($BV$2)),P3,0),2))+IF(R3="",0,ROUND(IF(DATE(YEAR(R3),MONTH(R3),DAY(R3))&lt;DATE(YEAR($BV$2),MONTH($BV$2),DAY($BV$2)),S3,0),2))+IF(U3="",0,ROUND(IF(DATE(YEAR(U3),MONTH(U3),DAY(U3))&lt;DATE(YEAR($BV$2),MONTH($BV$2),DAY($BV$2)),V3,0),2))+IF(X3="",0,ROUND(IF(DATE(YEAR(X3),MONTH(X3),DAY(X3))&lt;DATE(YEAR($BV$2),MONTH($BV$2),DAY($BV$2)),Y3,0),2))+IF(AA3="",0,ROUND(IF(DATE(YEAR(AA3),MONTH(AA3),DAY(AA3))&lt;DATE(YEAR($BV$2),MONTH($BV$2),DAY($BV$2)),AB3,0),2))+IF(AD3="",0,ROUND(IF(DATE(YEAR(AD3),MONTH(AD3),DAY(AD3))&lt;DATE(YEAR($BV$2),MONTH($BV$2),DAY($BV$2)),AE3,0),2))+IF(AG3="",0,ROUND(IF(DATE(YEAR(AG3),MONTH(AG3),DAY(AG3))&lt;DATE(YEAR($BV$2),MONTH($BV$2),DAY($BV$2)),AH3,0),2))+IF(AJ3="",0,ROUND(IF(DATE(YEAR(AJ3),MONTH(AJ3),DAY(AJ3))&lt;DATE(YEAR($BV$2),MONTH($BV$2),DAY($BV$2)),AK3,0),2))+IF(AM3="",0,ROUND(IF(DATE(YEAR(AM3),MONTH(AM3),DAY(AM3))&lt;DATE(YEAR($BV$2),MONTH($BV$2),DAY($BV$2)),AN3,0),2))+IF(AP3="",0,ROUND(IF(DATE(YEAR(AP3),MONTH(AP3),DAY(AP3))&lt;DATE(YEAR($BV$2),MONTH($BV$2),DAY($BV$2)),AQ3,0),2))+IF(AS3="",0,ROUND(IF(DATE(YEAR(AS3),MONTH(AS3),DAY(AS3))&lt;DATE(YEAR($BV$2),MONTH($BV$2),DAY($BV$2)),AT3,0),2))+IF(AV3="",0,ROUND(IF(DATE(YEAR(AV3),MONTH(AV3),DAY(AV3))&lt;DATE(YEAR($BV$2),MONTH($BV$2),DAY($BV$2)),AW3,0),2))+IF(AY3="",0,ROUND(IF(DATE(YEAR(AY3),MONTH(AY3),DAY(AY3))&lt;DATE(YEAR($BV$2),MONTH($BV$2),DAY($BV$2)),AZ3,0),2))+IF(BB3="",0,ROUND(IF(DATE(YEAR(BB3),MONTH(BB3),DAY(BB3))&lt;DATE(YEAR($BV$2),MONTH($BV$2),DAY($BV$2)),BC3,0),2))+IF(BE3="",0,ROUND(IF(DATE(YEAR(BE3),MONTH(BE3),DAY(BE3))&lt;DATE(YEAR($BV$2),MONTH($BV$2),DAY($BV$2)),BF3,0),2))+IF(BH3="",0,ROUND(IF(DATE(YEAR(BH3),MONTH(BH3),DAY(BH3))&lt;DATE(YEAR($BV$2),MONTH($BV$2),DAY($BV$2)),BI3,0),2))+IF(BK3="",0,ROUND(IF(DATE(YEAR(BK3),MONTH(BK3),DAY(BK3))&lt;DATE(YEAR($BV$2),MONTH($BV$2),DAY($BV$2)),BL3,0),2))+IF(BN3="",0,ROUND(IF(DATE(YEAR(BN3),MONTH(BN3),DAY(BN3))&lt;DATE(YEAR($BV$2),MONTH($BV$2),DAY($BV$2)),BO3,0),2))+IF(BQ3="",0,ROUND(IF(DATE(YEAR(BQ3),MONTH(BQ3),DAY(BQ3))&lt;DATE(YEAR($BV$2),MONTH($BV$2),DAY($BV$2)),BR3,0),2))+IF(BU3="",0,ROUND(IF(DATE(YEAR(BT3),MONTH(BT3),DAY(BT3))&lt;DATE(YEAR($BV$2),MONTH($BV$2),DAY($BV$2)),BU3,0),2))</f>
        <v>258.07</v>
      </c>
      <c r="BW3" s="32">
        <f>IF(K3="x","",+$H3-$BV3)</f>
        <v>1741.93</v>
      </c>
      <c r="BY3" s="39" t="s">
        <v>86</v>
      </c>
      <c r="BZ3" s="39"/>
      <c r="CA3" s="39"/>
      <c r="CB3" s="39"/>
    </row>
    <row r="4" spans="1:80" ht="18.75" customHeight="1" x14ac:dyDescent="0.3">
      <c r="A4" s="8" t="s">
        <v>78</v>
      </c>
      <c r="B4" s="8" t="s">
        <v>85</v>
      </c>
      <c r="C4" s="8"/>
      <c r="D4" s="8"/>
      <c r="E4" s="8"/>
      <c r="F4" s="9"/>
      <c r="G4" s="8"/>
      <c r="H4" s="10">
        <v>15000</v>
      </c>
      <c r="I4" s="9">
        <v>45748</v>
      </c>
      <c r="J4" s="9">
        <v>46111</v>
      </c>
      <c r="K4" s="37"/>
      <c r="L4" s="29">
        <f>IF($K4&gt;0,"",IF((ROUND(DATEDIF($I4,$J4,"m")+(DATEDIF(((DATE(YEAR($I4),MONTH($I4)+DATEDIF($I4,$J4,"m"),DAY($I4)))),$J4+1,"d"))/30,1))&lt;1,0,(ROUND(DATEDIF($I4,$J4,"m")+(DATEDIF(((DATE(YEAR($I4),MONTH($I4)+DATEDIF($I4,$J4,"m"),DAY($I4)))),$J4+1,"d"))/30,1))))</f>
        <v>12</v>
      </c>
      <c r="M4" s="29">
        <f>IF($K4&gt;0,"",IF($L4&gt;0,ROUND(H4/$L4,2),$H4))</f>
        <v>1250</v>
      </c>
      <c r="N4" s="30">
        <f>IF($K4&gt;0,"",I4)</f>
        <v>45748</v>
      </c>
      <c r="O4" s="31" t="str">
        <f>IF($K4&gt;0,"",TEXT(IF(L4=0,J4,TEXT(EOMONTH(I4,0),"mm/dd/yyyy")),"mm/dd/yyyy"))</f>
        <v>04/30/2025</v>
      </c>
      <c r="P4" s="29">
        <f>IF($K4&gt;0,"",IF(O4=TEXT(J4,"mm/dd/yyyy"),H4,(M4/_xlfn.DAYS(DATE(YEAR(I4),MONTH(I4)+1,DAY(I4)),N4)*_xlfn.DAYS(O4+1,N4))))</f>
        <v>1250</v>
      </c>
      <c r="Q4" s="30">
        <f>IF(ISERROR(IF((DATE(YEAR(O4),MONTH(O4),DAY(O4)+1))&gt;$J4,"",DATE(YEAR(O4),MONTH(O4),DAY(O4)+1))),"",IF((DATE(YEAR(O4),MONTH(O4),DAY(O4)+1))&gt;$J4,"",DATE(YEAR(O4),MONTH(O4),DAY(O4)+1)))</f>
        <v>45778</v>
      </c>
      <c r="R4" s="31" t="str">
        <f t="shared" si="0"/>
        <v>05/31/2025</v>
      </c>
      <c r="S4" s="29">
        <f>IF($Q4="","",IF($J4&lt;DATE(YEAR($R4),MONTH($R4),DAY($R4)),($H4-$P4),IF(Q4="","",($M4/_xlfn.DAYS(R4+1,Q4))*_xlfn.DAYS(R4+1,Q4))))</f>
        <v>1250</v>
      </c>
      <c r="T4" s="30">
        <f>IF(ISERROR(IF((DATE(YEAR(R4),MONTH(R4),DAY(R4)+1))&gt;$J4,"",DATE(YEAR(R4),MONTH(R4),DAY(R4)+1))),"",(IF((DATE(YEAR(R4),MONTH(R4),DAY(R4)+1))&gt;$J4,"",DATE(YEAR(R4),MONTH(R4),DAY(R4)+1))))</f>
        <v>45809</v>
      </c>
      <c r="U4" s="31" t="str">
        <f t="shared" si="1"/>
        <v>06/30/2025</v>
      </c>
      <c r="V4" s="29">
        <f>IF(T4="","",IF($J4&lt;DATE(YEAR(U4),MONTH(U4),DAY(U4)),($H4-$P4-$S4),IF(T4="","",($M4/_xlfn.DAYS(U4+1,T4))*_xlfn.DAYS(U4+1,T4))))</f>
        <v>1250</v>
      </c>
      <c r="W4" s="30">
        <f>IF(ISERROR(IF((DATE(YEAR(U4),MONTH(U4),DAY(U4)+1))&gt;$J4,"",DATE(YEAR(U4),MONTH(U4),DAY(U4)+1))),"",(IF((DATE(YEAR(U4),MONTH(U4),DAY(U4)+1))&gt;$J4,"",DATE(YEAR(U4),MONTH(U4),DAY(U4)+1))))</f>
        <v>45839</v>
      </c>
      <c r="X4" s="31" t="str">
        <f t="shared" si="2"/>
        <v>07/31/2025</v>
      </c>
      <c r="Y4" s="29">
        <f>IF(W4="","",IF($J4&lt;DATE(YEAR(X4),MONTH(X4),DAY(X4)),($H4-$P4-$S4-$V4),IF(W4="","",($M4/_xlfn.DAYS(X4+1,W4))*_xlfn.DAYS(X4+1,W4))))</f>
        <v>1250</v>
      </c>
      <c r="Z4" s="30">
        <f>IF(ISERROR(IF((DATE(YEAR(X4),MONTH(X4),DAY(X4)+1))&gt;$J4,"",DATE(YEAR(X4),MONTH(X4),DAY(X4)+1))),"",(IF((DATE(YEAR(X4),MONTH(X4),DAY(X4)+1))&gt;$J4,"",DATE(YEAR(X4),MONTH(X4),DAY(X4)+1))))</f>
        <v>45870</v>
      </c>
      <c r="AA4" s="31" t="str">
        <f t="shared" si="3"/>
        <v>08/31/2025</v>
      </c>
      <c r="AB4" s="29">
        <f>IF($Z4="","",IF($J4&lt;DATE(YEAR($AA4),MONTH($AA4),DAY($AA4)),($H4-$P4-$S4-$V4-$Y4),IF(Z4="","",($M4/_xlfn.DAYS(AA4+1,Z4))*_xlfn.DAYS(AA4+1,Z4))))</f>
        <v>1250</v>
      </c>
      <c r="AC4" s="30">
        <f>IF(ISERROR(IF((DATE(YEAR(AA4),MONTH(AA4),DAY(AA4)+1))&gt;$J4,"",DATE(YEAR(AA4),MONTH(AA4),DAY(AA4)+1))),"",(IF((DATE(YEAR(AA4),MONTH(AA4),DAY(AA4)+1))&gt;$J4,"",DATE(YEAR(AA4),MONTH(AA4),DAY(AA4)+1))))</f>
        <v>45901</v>
      </c>
      <c r="AD4" s="31" t="str">
        <f t="shared" si="4"/>
        <v>09/30/2025</v>
      </c>
      <c r="AE4" s="29">
        <f>IF(AC4="","",IF($J4&lt;DATE(YEAR(AD4),MONTH(AD4),DAY(AD4)),($H4-$P4-$S4-$V4-$Y4-$AB4),IF(AC4="","",($M4/_xlfn.DAYS(AD4+1,AC4))*_xlfn.DAYS(AD4+1,AC4))))</f>
        <v>1250</v>
      </c>
      <c r="AF4" s="30">
        <f>IF(ISERROR(IF((DATE(YEAR(AD4),MONTH(AD4),DAY(AD4)+1))&gt;$J4,"",DATE(YEAR(AD4),MONTH(AD4),DAY(AD4)+1))),"",(IF((DATE(YEAR(AD4),MONTH(AD4),DAY(AD4)+1))&gt;$J4,"",DATE(YEAR(AD4),MONTH(AD4),DAY(AD4)+1))))</f>
        <v>45931</v>
      </c>
      <c r="AG4" s="31" t="str">
        <f t="shared" si="5"/>
        <v>10/31/2025</v>
      </c>
      <c r="AH4" s="29">
        <f>IF(AF4="","",IF($J4&lt;DATE(YEAR(AG4),MONTH(AG4),DAY(AG4)),($H4-$P4-$S4-$V4-$Y4-$AB4-$AE4),IF(AF4="","",($M4/_xlfn.DAYS(AG4+1,AF4))*_xlfn.DAYS(AG4+1,AF4))))</f>
        <v>1250</v>
      </c>
      <c r="AI4" s="30">
        <f>IF(ISERROR(IF((DATE(YEAR(AG4),MONTH(AG4),DAY(AG4)+1))&gt;$J4,"",DATE(YEAR(AG4),MONTH(AG4),DAY(AG4)+1))),"",(IF((DATE(YEAR(AG4),MONTH(AG4),DAY(AG4)+1))&gt;$J4,"",DATE(YEAR(AG4),MONTH(AG4),DAY(AG4)+1))))</f>
        <v>45962</v>
      </c>
      <c r="AJ4" s="31" t="str">
        <f t="shared" si="6"/>
        <v>11/30/2025</v>
      </c>
      <c r="AK4" s="29">
        <f>IF(AI4="","",IF($J4&lt;DATE(YEAR(AJ4),MONTH(AJ4),DAY(AJ4)),($H4-$P4-$S4-$V4-$Y4-$AB4-$AE4-$AH4),IF(AI4="","",($M4/_xlfn.DAYS(AJ4+1,AI4))*_xlfn.DAYS(AJ4+1,AI4))))</f>
        <v>1250</v>
      </c>
      <c r="AL4" s="30">
        <f>IF(ISERROR(IF((DATE(YEAR(AJ4),MONTH(AJ4),DAY(AJ4)+1))&gt;$J4,"",DATE(YEAR(AJ4),MONTH(AJ4),DAY(AJ4)+1))),"",(IF((DATE(YEAR(AJ4),MONTH(AJ4),DAY(AJ4)+1))&gt;$J4,"",DATE(YEAR(AJ4),MONTH(AJ4),DAY(AJ4)+1))))</f>
        <v>45992</v>
      </c>
      <c r="AM4" s="31" t="str">
        <f t="shared" si="7"/>
        <v>12/31/2025</v>
      </c>
      <c r="AN4" s="29">
        <f>IF(AL4="","",IF($J4&lt;DATE(YEAR(AM4),MONTH(AM4),DAY(AM4)),($H4-$P4-$S4-$V4-$Y4-$AB4-$AE4-$AH4-$AK4),IF(AL4="","",($M4/_xlfn.DAYS(AM4+1,AL4))*_xlfn.DAYS(AM4+1,AL4))))</f>
        <v>1250</v>
      </c>
      <c r="AO4" s="30">
        <f>IF(ISERROR(IF((DATE(YEAR(AM4),MONTH(AM4),DAY(AM4)+1))&gt;$J4,"",DATE(YEAR(AM4),MONTH(AM4),DAY(AM4)+1))),"",(IF((DATE(YEAR(AM4),MONTH(AM4),DAY(AM4)+1))&gt;$J4,"",DATE(YEAR(AM4),MONTH(AM4),DAY(AM4)+1))))</f>
        <v>46023</v>
      </c>
      <c r="AP4" s="31" t="str">
        <f t="shared" si="8"/>
        <v>01/31/2026</v>
      </c>
      <c r="AQ4" s="29">
        <f>IF(AO4="","",IF($J4&lt;DATE(YEAR(AP4),MONTH(AP4),DAY(AP4)),($H4-$P4-$S4-$V4-$Y4-$AB4-$AE4-$AH4-$AK4-$AN4),IF(AO4="","",($M4/_xlfn.DAYS(AP4+1,AO4))*_xlfn.DAYS(AP4+1,AO4))))</f>
        <v>1250</v>
      </c>
      <c r="AR4" s="30">
        <f>IF(ISERROR(IF((DATE(YEAR(AP4),MONTH(AP4),DAY(AP4)+1))&gt;$J4,"",DATE(YEAR(AP4),MONTH(AP4),DAY(AP4)+1))),"",(IF((DATE(YEAR(AP4),MONTH(AP4),DAY(AP4)+1))&gt;$J4,"",DATE(YEAR(AP4),MONTH(AP4),DAY(AP4)+1))))</f>
        <v>46054</v>
      </c>
      <c r="AS4" s="31" t="str">
        <f t="shared" si="9"/>
        <v>02/28/2026</v>
      </c>
      <c r="AT4" s="29">
        <f>IF(AR4="","",IF($J4&lt;DATE(YEAR(AS4),MONTH(AS4),DAY(AS4)),($H4-$P4-$S4-$V4-$Y4-$AB4-$AE4-$AH4-$AK4-$AN4-$AQ4),IF(AR4="","",($M4/_xlfn.DAYS(AS4+1,AR4))*_xlfn.DAYS(AS4+1,AR4))))</f>
        <v>1250</v>
      </c>
      <c r="AU4" s="30">
        <f>IF(ISERROR(IF((DATE(YEAR(AS4),MONTH(AS4),DAY(AS4)+1))&gt;$J4,"",DATE(YEAR(AS4),MONTH(AS4),DAY(AS4)+1))),"",(IF((DATE(YEAR(AS4),MONTH(AS4),DAY(AS4)+1))&gt;$J4,"",DATE(YEAR(AS4),MONTH(AS4),DAY(AS4)+1))))</f>
        <v>46082</v>
      </c>
      <c r="AV4" s="31" t="str">
        <f t="shared" si="10"/>
        <v>03/31/2026</v>
      </c>
      <c r="AW4" s="29">
        <f>IF(AU4="","",IF($J4&lt;DATE(YEAR(AV4),MONTH(AV4),DAY(AV4)),($H4-$P4-$S4-$V4-$Y4-$AB4-$AE4-$AH4-$AK4-$AN4-$AQ4-$AT4),IF(AU4="","",($M4/_xlfn.DAYS(AV4+1,AU4))*_xlfn.DAYS(AV4+1,AU4))))</f>
        <v>1250</v>
      </c>
      <c r="AX4" s="30" t="str">
        <f>IF(ISERROR(IF((DATE(YEAR(AV4),MONTH(AV4),DAY(AV4)+1))&gt;$J4,"",DATE(YEAR(AV4),MONTH(AV4),DAY(AV4)+1))),"",(IF((DATE(YEAR(AV4),MONTH(AV4),DAY(AV4)+1))&gt;$J4,"",DATE(YEAR(AV4),MONTH(AV4),DAY(AV4)+1))))</f>
        <v/>
      </c>
      <c r="AY4" s="31" t="str">
        <f t="shared" si="11"/>
        <v/>
      </c>
      <c r="AZ4" s="29" t="str">
        <f>IF(AX4="","",IF($J4&lt;DATE(YEAR(AY4),MONTH(AY4),DAY(AY4)),($H4-$P4-$S4-$V4-$Y4-$AB4-$AE4-$AH4-$AK4-$AN4-$AQ4-$AT4-$AW4),IF(AX4="","",($M4/_xlfn.DAYS(AY4+1,AX4))*_xlfn.DAYS(AY4+1,AX4))))</f>
        <v/>
      </c>
      <c r="BA4" s="30" t="str">
        <f>IF(ISERROR(IF((DATE(YEAR(AY4),MONTH(AY4),DAY(AY4)+1))&gt;$J4,"",DATE(YEAR(AY4),MONTH(AY4),DAY(AY4)+1))),"",(IF((DATE(YEAR(AY4),MONTH(AY4),DAY(AY4)+1))&gt;$J4,"",DATE(YEAR(AY4),MONTH(AY4),DAY(AY4)+1))))</f>
        <v/>
      </c>
      <c r="BB4" s="31" t="str">
        <f t="shared" si="12"/>
        <v/>
      </c>
      <c r="BC4" s="29" t="str">
        <f>IF(BA4="","",IF($J4&lt;DATE(YEAR(BB4),MONTH(BB4),DAY(BB4)),($H4-$P4-$S4-$V4-$Y4-$AB4-$AE4-$AH4-$AK4-$AN4-$AQ4-$AT4-$AW4-$AZ4),IF(BA4="","",($M4/_xlfn.DAYS(BB4+1,BA4))*_xlfn.DAYS(BB4+1,BA4))))</f>
        <v/>
      </c>
      <c r="BD4" s="30" t="str">
        <f>IF(ISERROR(IF((DATE(YEAR(BB4),MONTH(BB4),DAY(BB4)+1))&gt;$J4,"",DATE(YEAR(BB4),MONTH(BB4),DAY(BB4)+1))),"",(IF((DATE(YEAR(BB4),MONTH(BB4),DAY(BB4)+1))&gt;$J4,"",DATE(YEAR(BB4),MONTH(BB4),DAY(BB4)+1))))</f>
        <v/>
      </c>
      <c r="BE4" s="31" t="str">
        <f t="shared" si="13"/>
        <v/>
      </c>
      <c r="BF4" s="29" t="str">
        <f>IF(BD4="","",IF($J4&lt;DATE(YEAR(BE4),MONTH(BE4),DAY(BE4)),($H4-$P4-$S4-$V4-$Y4-$AB4-$AE4-$AH4-$AK4-$AN4-$AQ4-$AT4-$AW4-$AZ4),IF(BD4="","",($M4/_xlfn.DAYS(BE4+1,BD4))*_xlfn.DAYS(BE4+1,BD4))))</f>
        <v/>
      </c>
      <c r="BG4" s="30" t="str">
        <f>IF(ISERROR(IF((DATE(YEAR(BE4),MONTH(BE4),DAY(BE4)+1))&gt;$J4,"",DATE(YEAR(BE4),MONTH(BE4),DAY(BE4)+1))),"",(IF((DATE(YEAR(BE4),MONTH(BE4),DAY(BE4)+1))&gt;$J4,"",DATE(YEAR(BE4),MONTH(BE4),DAY(BE4)+1))))</f>
        <v/>
      </c>
      <c r="BH4" s="31" t="str">
        <f t="shared" si="14"/>
        <v/>
      </c>
      <c r="BI4" s="29" t="str">
        <f>IF(BG4="","",IF($J4&lt;DATE(YEAR(BH4),MONTH(BH4),DAY(BH4)),($H4-$P4-$S4-$V4-$Y4-$AB4-$AE4-$AH4-$AK4-$AN4-$AQ4-$AT4-$AW4-$AZ4),IF(BG4="","",($M4/_xlfn.DAYS(BH4+1,BG4))*_xlfn.DAYS(BH4+1,BG4))))</f>
        <v/>
      </c>
      <c r="BJ4" s="30" t="str">
        <f>IF(ISERROR(IF((DATE(YEAR(BH4),MONTH(BH4),DAY(BH4)+1))&gt;$J4,"",DATE(YEAR(BH4),MONTH(BH4),DAY(BH4)+1))),"",(IF((DATE(YEAR(BH4),MONTH(BH4),DAY(BH4)+1))&gt;$J4,"",DATE(YEAR(BH4),MONTH(BH4),DAY(BH4)+1))))</f>
        <v/>
      </c>
      <c r="BK4" s="31" t="str">
        <f t="shared" si="15"/>
        <v/>
      </c>
      <c r="BL4" s="29" t="str">
        <f>IF(BJ4="","",IF($J4&lt;DATE(YEAR(BK4),MONTH(BK4),DAY(BK4)),($H4-$P4-$S4-$V4-$Y4-$AB4-$AE4-$AH4-$AK4-$AN4-$AQ4-$AT4-$AW4-$AZ4),IF(BJ4="","",($M4/_xlfn.DAYS(BK4+1,BJ4))*_xlfn.DAYS(BK4+1,BJ4))))</f>
        <v/>
      </c>
      <c r="BM4" s="30" t="str">
        <f>IF(ISERROR(IF((DATE(YEAR(BK4),MONTH(BK4),DAY(BK4)+1))&gt;$J4,"",DATE(YEAR(BK4),MONTH(BK4),DAY(BK4)+1))),"",(IF((DATE(YEAR(BK4),MONTH(BK4),DAY(BK4)+1))&gt;$J4,"",DATE(YEAR(BK4),MONTH(BK4),DAY(BK4)+1))))</f>
        <v/>
      </c>
      <c r="BN4" s="31" t="str">
        <f t="shared" si="16"/>
        <v/>
      </c>
      <c r="BO4" s="29" t="str">
        <f>IF(BM4="","",IF($J4&lt;DATE(YEAR(BN4),MONTH(BN4),DAY(BN4)),($H4-$P4-$S4-$V4-$Y4-$AB4-$AE4-$AH4-$AK4-$AN4-$AQ4-$AT4-$AW4-$AZ4),IF(BM4="","",($M4/_xlfn.DAYS(BN4+1,BM4))*_xlfn.DAYS(BN4+1,BM4))))</f>
        <v/>
      </c>
      <c r="BP4" s="30" t="str">
        <f>IF(ISERROR(IF((DATE(YEAR(BN4),MONTH(BN4),DAY(BN4)+1))&gt;$J4,"",DATE(YEAR(BN4),MONTH(BN4),DAY(BN4)+1))),"",(IF((DATE(YEAR(BN4),MONTH(BN4),DAY(BN4)+1))&gt;$J4,"",DATE(YEAR(BN4),MONTH(BN4),DAY(BN4)+1))))</f>
        <v/>
      </c>
      <c r="BQ4" s="31" t="str">
        <f t="shared" si="17"/>
        <v/>
      </c>
      <c r="BR4" s="29" t="str">
        <f>IF(BP4="","",IF($J4&lt;DATE(YEAR(BQ4),MONTH(BQ4),DAY(BQ4)),($H4-$P4-$S4-$V4-$Y4-$AB4-$AE4-$AH4-$AK4-$AN4-$AQ4-$AT4-$AW4-$AZ4),IF(BP4="","",($M4/_xlfn.DAYS(BQ4+1,BP4))*_xlfn.DAYS(BQ4+1,BP4))))</f>
        <v/>
      </c>
      <c r="BS4" s="30" t="str">
        <f>IF(ISERROR(IF((DATE(YEAR(BQ4),MONTH(BQ4),DAY(BQ4)+1))&gt;$J4,"",DATE(YEAR(BQ4),MONTH(BQ4),DAY(BQ4)+1))),"",(IF((DATE(YEAR(BQ4),MONTH(BQ4),DAY(BQ4)+1))&gt;$J4,"",DATE(YEAR(BQ4),MONTH(BQ4),DAY(BQ4)+1))))</f>
        <v/>
      </c>
      <c r="BT4" s="31" t="str">
        <f t="shared" si="18"/>
        <v/>
      </c>
      <c r="BU4" s="29" t="str">
        <f>IF(BS4="","",IF($J4&lt;DATE(YEAR(BT4),MONTH(BT4),DAY(BT4)),($H4-$P4-$S4-$V4-$Y4-$AB4-$AE4-$AH4-$AK4-$AN4-$AQ4-$AT4-$AW4-$AZ4),IF(BS4="","",($M4/_xlfn.DAYS(BT4+1,BS4))*_xlfn.DAYS(BT4+1,BS4))))</f>
        <v/>
      </c>
      <c r="BV4" s="29">
        <f>IF(O4="",0,ROUND(IF(DATE(YEAR(O4),MONTH(O4),DAY(O4))&lt;DATE(YEAR($BV$2),MONTH($BV$2),DAY($BV$2)),P4,0),2))+IF(R4="",0,ROUND(IF(DATE(YEAR(R4),MONTH(R4),DAY(R4))&lt;DATE(YEAR($BV$2),MONTH($BV$2),DAY($BV$2)),S4,0),2))+IF(U4="",0,ROUND(IF(DATE(YEAR(U4),MONTH(U4),DAY(U4))&lt;DATE(YEAR($BV$2),MONTH($BV$2),DAY($BV$2)),V4,0),2))+IF(X4="",0,ROUND(IF(DATE(YEAR(X4),MONTH(X4),DAY(X4))&lt;DATE(YEAR($BV$2),MONTH($BV$2),DAY($BV$2)),Y4,0),2))+IF(AA4="",0,ROUND(IF(DATE(YEAR(AA4),MONTH(AA4),DAY(AA4))&lt;DATE(YEAR($BV$2),MONTH($BV$2),DAY($BV$2)),AB4,0),2))+IF(AD4="",0,ROUND(IF(DATE(YEAR(AD4),MONTH(AD4),DAY(AD4))&lt;DATE(YEAR($BV$2),MONTH($BV$2),DAY($BV$2)),AE4,0),2))+IF(AG4="",0,ROUND(IF(DATE(YEAR(AG4),MONTH(AG4),DAY(AG4))&lt;DATE(YEAR($BV$2),MONTH($BV$2),DAY($BV$2)),AH4,0),2))+IF(AJ4="",0,ROUND(IF(DATE(YEAR(AJ4),MONTH(AJ4),DAY(AJ4))&lt;DATE(YEAR($BV$2),MONTH($BV$2),DAY($BV$2)),AK4,0),2))+IF(AM4="",0,ROUND(IF(DATE(YEAR(AM4),MONTH(AM4),DAY(AM4))&lt;DATE(YEAR($BV$2),MONTH($BV$2),DAY($BV$2)),AN4,0),2))+IF(AP4="",0,ROUND(IF(DATE(YEAR(AP4),MONTH(AP4),DAY(AP4))&lt;DATE(YEAR($BV$2),MONTH($BV$2),DAY($BV$2)),AQ4,0),2))+IF(AS4="",0,ROUND(IF(DATE(YEAR(AS4),MONTH(AS4),DAY(AS4))&lt;DATE(YEAR($BV$2),MONTH($BV$2),DAY($BV$2)),AT4,0),2))+IF(AV4="",0,ROUND(IF(DATE(YEAR(AV4),MONTH(AV4),DAY(AV4))&lt;DATE(YEAR($BV$2),MONTH($BV$2),DAY($BV$2)),AW4,0),2))+IF(AY4="",0,ROUND(IF(DATE(YEAR(AY4),MONTH(AY4),DAY(AY4))&lt;DATE(YEAR($BV$2),MONTH($BV$2),DAY($BV$2)),AZ4,0),2))+IF(BB4="",0,ROUND(IF(DATE(YEAR(BB4),MONTH(BB4),DAY(BB4))&lt;DATE(YEAR($BV$2),MONTH($BV$2),DAY($BV$2)),BC4,0),2))+IF(BE4="",0,ROUND(IF(DATE(YEAR(BE4),MONTH(BE4),DAY(BE4))&lt;DATE(YEAR($BV$2),MONTH($BV$2),DAY($BV$2)),BF4,0),2))+IF(BH4="",0,ROUND(IF(DATE(YEAR(BH4),MONTH(BH4),DAY(BH4))&lt;DATE(YEAR($BV$2),MONTH($BV$2),DAY($BV$2)),BI4,0),2))+IF(BK4="",0,ROUND(IF(DATE(YEAR(BK4),MONTH(BK4),DAY(BK4))&lt;DATE(YEAR($BV$2),MONTH($BV$2),DAY($BV$2)),BL4,0),2))+IF(BN4="",0,ROUND(IF(DATE(YEAR(BN4),MONTH(BN4),DAY(BN4))&lt;DATE(YEAR($BV$2),MONTH($BV$2),DAY($BV$2)),BO4,0),2))+IF(BQ4="",0,ROUND(IF(DATE(YEAR(BQ4),MONTH(BQ4),DAY(BQ4))&lt;DATE(YEAR($BV$2),MONTH($BV$2),DAY($BV$2)),BR4,0),2))+IF(BU4="",0,ROUND(IF(DATE(YEAR(BT4),MONTH(BT4),DAY(BT4))&lt;DATE(YEAR($BV$2),MONTH($BV$2),DAY($BV$2)),BU4,0),2))</f>
        <v>6250</v>
      </c>
      <c r="BW4" s="32">
        <f>IF(K4="x","",+$H4-$BV4)</f>
        <v>8750</v>
      </c>
      <c r="BY4" s="39"/>
      <c r="BZ4" s="39"/>
      <c r="CA4" s="39"/>
      <c r="CB4" s="39"/>
    </row>
    <row r="5" spans="1:80" ht="18.75" customHeight="1" x14ac:dyDescent="0.3">
      <c r="A5" s="8" t="s">
        <v>79</v>
      </c>
      <c r="B5" s="8" t="s">
        <v>84</v>
      </c>
      <c r="C5" s="8"/>
      <c r="D5" s="8"/>
      <c r="E5" s="8"/>
      <c r="F5" s="9"/>
      <c r="G5" s="8"/>
      <c r="H5" s="10">
        <v>35000</v>
      </c>
      <c r="I5" s="9">
        <v>45658</v>
      </c>
      <c r="J5" s="9">
        <v>46022</v>
      </c>
      <c r="K5" s="37"/>
      <c r="L5" s="29">
        <f>IF($K5&gt;0,"",IF((ROUND(DATEDIF($I5,$J5,"m")+(DATEDIF(((DATE(YEAR($I5),MONTH($I5)+DATEDIF($I5,$J5,"m"),DAY($I5)))),$J5+1,"d"))/30,1))&lt;1,0,(ROUND(DATEDIF($I5,$J5,"m")+(DATEDIF(((DATE(YEAR($I5),MONTH($I5)+DATEDIF($I5,$J5,"m"),DAY($I5)))),$J5+1,"d"))/30,1))))</f>
        <v>12</v>
      </c>
      <c r="M5" s="29">
        <f>IF($K5&gt;0,"",IF($L5&gt;0,ROUND(H5/$L5,2),$H5))</f>
        <v>2916.67</v>
      </c>
      <c r="N5" s="30">
        <f>IF($K5&gt;0,"",I5)</f>
        <v>45658</v>
      </c>
      <c r="O5" s="31" t="str">
        <f>IF($K5&gt;0,"",TEXT(IF(L5=0,J5,TEXT(EOMONTH(I5,0),"mm/dd/yyyy")),"mm/dd/yyyy"))</f>
        <v>01/31/2025</v>
      </c>
      <c r="P5" s="29">
        <f>IF($K5&gt;0,"",IF(O5=TEXT(J5,"mm/dd/yyyy"),H5,(M5/_xlfn.DAYS(DATE(YEAR(I5),MONTH(I5)+1,DAY(I5)),N5)*_xlfn.DAYS(O5+1,N5))))</f>
        <v>2916.67</v>
      </c>
      <c r="Q5" s="30">
        <f>IF(ISERROR(IF((DATE(YEAR(O5),MONTH(O5),DAY(O5)+1))&gt;$J5,"",DATE(YEAR(O5),MONTH(O5),DAY(O5)+1))),"",IF((DATE(YEAR(O5),MONTH(O5),DAY(O5)+1))&gt;$J5,"",DATE(YEAR(O5),MONTH(O5),DAY(O5)+1)))</f>
        <v>45689</v>
      </c>
      <c r="R5" s="31" t="str">
        <f t="shared" si="0"/>
        <v>02/28/2025</v>
      </c>
      <c r="S5" s="29">
        <f>IF($Q5="","",IF($J5&lt;DATE(YEAR($R5),MONTH($R5),DAY($R5)),($H5-$P5),IF(Q5="","",($M5/_xlfn.DAYS(R5+1,Q5))*_xlfn.DAYS(R5+1,Q5))))</f>
        <v>2916.67</v>
      </c>
      <c r="T5" s="30">
        <f>IF(ISERROR(IF((DATE(YEAR(R5),MONTH(R5),DAY(R5)+1))&gt;$J5,"",DATE(YEAR(R5),MONTH(R5),DAY(R5)+1))),"",(IF((DATE(YEAR(R5),MONTH(R5),DAY(R5)+1))&gt;$J5,"",DATE(YEAR(R5),MONTH(R5),DAY(R5)+1))))</f>
        <v>45717</v>
      </c>
      <c r="U5" s="31" t="str">
        <f t="shared" si="1"/>
        <v>03/31/2025</v>
      </c>
      <c r="V5" s="29">
        <f>IF(T5="","",IF($J5&lt;DATE(YEAR(U5),MONTH(U5),DAY(U5)),($H5-$P5-$S5),IF(T5="","",($M5/_xlfn.DAYS(U5+1,T5))*_xlfn.DAYS(U5+1,T5))))</f>
        <v>2916.67</v>
      </c>
      <c r="W5" s="30">
        <f>IF(ISERROR(IF((DATE(YEAR(U5),MONTH(U5),DAY(U5)+1))&gt;$J5,"",DATE(YEAR(U5),MONTH(U5),DAY(U5)+1))),"",(IF((DATE(YEAR(U5),MONTH(U5),DAY(U5)+1))&gt;$J5,"",DATE(YEAR(U5),MONTH(U5),DAY(U5)+1))))</f>
        <v>45748</v>
      </c>
      <c r="X5" s="31" t="str">
        <f t="shared" si="2"/>
        <v>04/30/2025</v>
      </c>
      <c r="Y5" s="29">
        <f>IF(W5="","",IF($J5&lt;DATE(YEAR(X5),MONTH(X5),DAY(X5)),($H5-$P5-$S5-$V5),IF(W5="","",($M5/_xlfn.DAYS(X5+1,W5))*_xlfn.DAYS(X5+1,W5))))</f>
        <v>2916.67</v>
      </c>
      <c r="Z5" s="30">
        <f>IF(ISERROR(IF((DATE(YEAR(X5),MONTH(X5),DAY(X5)+1))&gt;$J5,"",DATE(YEAR(X5),MONTH(X5),DAY(X5)+1))),"",(IF((DATE(YEAR(X5),MONTH(X5),DAY(X5)+1))&gt;$J5,"",DATE(YEAR(X5),MONTH(X5),DAY(X5)+1))))</f>
        <v>45778</v>
      </c>
      <c r="AA5" s="31" t="str">
        <f t="shared" si="3"/>
        <v>05/31/2025</v>
      </c>
      <c r="AB5" s="29">
        <f>IF($Z5="","",IF($J5&lt;DATE(YEAR($AA5),MONTH($AA5),DAY($AA5)),($H5-$P5-$S5-$V5-$Y5),IF(Z5="","",($M5/_xlfn.DAYS(AA5+1,Z5))*_xlfn.DAYS(AA5+1,Z5))))</f>
        <v>2916.67</v>
      </c>
      <c r="AC5" s="30">
        <f>IF(ISERROR(IF((DATE(YEAR(AA5),MONTH(AA5),DAY(AA5)+1))&gt;$J5,"",DATE(YEAR(AA5),MONTH(AA5),DAY(AA5)+1))),"",(IF((DATE(YEAR(AA5),MONTH(AA5),DAY(AA5)+1))&gt;$J5,"",DATE(YEAR(AA5),MONTH(AA5),DAY(AA5)+1))))</f>
        <v>45809</v>
      </c>
      <c r="AD5" s="31" t="str">
        <f t="shared" si="4"/>
        <v>06/30/2025</v>
      </c>
      <c r="AE5" s="29">
        <f>IF(AC5="","",IF($J5&lt;DATE(YEAR(AD5),MONTH(AD5),DAY(AD5)),($H5-$P5-$S5-$V5-$Y5-$AB5),IF(AC5="","",($M5/_xlfn.DAYS(AD5+1,AC5))*_xlfn.DAYS(AD5+1,AC5))))</f>
        <v>2916.67</v>
      </c>
      <c r="AF5" s="30">
        <f>IF(ISERROR(IF((DATE(YEAR(AD5),MONTH(AD5),DAY(AD5)+1))&gt;$J5,"",DATE(YEAR(AD5),MONTH(AD5),DAY(AD5)+1))),"",(IF((DATE(YEAR(AD5),MONTH(AD5),DAY(AD5)+1))&gt;$J5,"",DATE(YEAR(AD5),MONTH(AD5),DAY(AD5)+1))))</f>
        <v>45839</v>
      </c>
      <c r="AG5" s="31" t="str">
        <f t="shared" si="5"/>
        <v>07/31/2025</v>
      </c>
      <c r="AH5" s="29">
        <f>IF(AF5="","",IF($J5&lt;DATE(YEAR(AG5),MONTH(AG5),DAY(AG5)),($H5-$P5-$S5-$V5-$Y5-$AB5-$AE5),IF(AF5="","",($M5/_xlfn.DAYS(AG5+1,AF5))*_xlfn.DAYS(AG5+1,AF5))))</f>
        <v>2916.67</v>
      </c>
      <c r="AI5" s="30">
        <f>IF(ISERROR(IF((DATE(YEAR(AG5),MONTH(AG5),DAY(AG5)+1))&gt;$J5,"",DATE(YEAR(AG5),MONTH(AG5),DAY(AG5)+1))),"",(IF((DATE(YEAR(AG5),MONTH(AG5),DAY(AG5)+1))&gt;$J5,"",DATE(YEAR(AG5),MONTH(AG5),DAY(AG5)+1))))</f>
        <v>45870</v>
      </c>
      <c r="AJ5" s="31" t="str">
        <f t="shared" si="6"/>
        <v>08/31/2025</v>
      </c>
      <c r="AK5" s="29">
        <f>IF(AI5="","",IF($J5&lt;DATE(YEAR(AJ5),MONTH(AJ5),DAY(AJ5)),($H5-$P5-$S5-$V5-$Y5-$AB5-$AE5-$AH5),IF(AI5="","",($M5/_xlfn.DAYS(AJ5+1,AI5))*_xlfn.DAYS(AJ5+1,AI5))))</f>
        <v>2916.67</v>
      </c>
      <c r="AL5" s="30">
        <f>IF(ISERROR(IF((DATE(YEAR(AJ5),MONTH(AJ5),DAY(AJ5)+1))&gt;$J5,"",DATE(YEAR(AJ5),MONTH(AJ5),DAY(AJ5)+1))),"",(IF((DATE(YEAR(AJ5),MONTH(AJ5),DAY(AJ5)+1))&gt;$J5,"",DATE(YEAR(AJ5),MONTH(AJ5),DAY(AJ5)+1))))</f>
        <v>45901</v>
      </c>
      <c r="AM5" s="31" t="str">
        <f t="shared" si="7"/>
        <v>09/30/2025</v>
      </c>
      <c r="AN5" s="29">
        <f>IF(AL5="","",IF($J5&lt;DATE(YEAR(AM5),MONTH(AM5),DAY(AM5)),($H5-$P5-$S5-$V5-$Y5-$AB5-$AE5-$AH5-$AK5),IF(AL5="","",($M5/_xlfn.DAYS(AM5+1,AL5))*_xlfn.DAYS(AM5+1,AL5))))</f>
        <v>2916.67</v>
      </c>
      <c r="AO5" s="30">
        <f>IF(ISERROR(IF((DATE(YEAR(AM5),MONTH(AM5),DAY(AM5)+1))&gt;$J5,"",DATE(YEAR(AM5),MONTH(AM5),DAY(AM5)+1))),"",(IF((DATE(YEAR(AM5),MONTH(AM5),DAY(AM5)+1))&gt;$J5,"",DATE(YEAR(AM5),MONTH(AM5),DAY(AM5)+1))))</f>
        <v>45931</v>
      </c>
      <c r="AP5" s="31" t="str">
        <f t="shared" si="8"/>
        <v>10/31/2025</v>
      </c>
      <c r="AQ5" s="29">
        <f>IF(AO5="","",IF($J5&lt;DATE(YEAR(AP5),MONTH(AP5),DAY(AP5)),($H5-$P5-$S5-$V5-$Y5-$AB5-$AE5-$AH5-$AK5-$AN5),IF(AO5="","",($M5/_xlfn.DAYS(AP5+1,AO5))*_xlfn.DAYS(AP5+1,AO5))))</f>
        <v>2916.67</v>
      </c>
      <c r="AR5" s="30">
        <f>IF(ISERROR(IF((DATE(YEAR(AP5),MONTH(AP5),DAY(AP5)+1))&gt;$J5,"",DATE(YEAR(AP5),MONTH(AP5),DAY(AP5)+1))),"",(IF((DATE(YEAR(AP5),MONTH(AP5),DAY(AP5)+1))&gt;$J5,"",DATE(YEAR(AP5),MONTH(AP5),DAY(AP5)+1))))</f>
        <v>45962</v>
      </c>
      <c r="AS5" s="31" t="str">
        <f t="shared" si="9"/>
        <v>11/30/2025</v>
      </c>
      <c r="AT5" s="29">
        <f>IF(AR5="","",IF($J5&lt;DATE(YEAR(AS5),MONTH(AS5),DAY(AS5)),($H5-$P5-$S5-$V5-$Y5-$AB5-$AE5-$AH5-$AK5-$AN5-$AQ5),IF(AR5="","",($M5/_xlfn.DAYS(AS5+1,AR5))*_xlfn.DAYS(AS5+1,AR5))))</f>
        <v>2916.67</v>
      </c>
      <c r="AU5" s="30">
        <f>IF(ISERROR(IF((DATE(YEAR(AS5),MONTH(AS5),DAY(AS5)+1))&gt;$J5,"",DATE(YEAR(AS5),MONTH(AS5),DAY(AS5)+1))),"",(IF((DATE(YEAR(AS5),MONTH(AS5),DAY(AS5)+1))&gt;$J5,"",DATE(YEAR(AS5),MONTH(AS5),DAY(AS5)+1))))</f>
        <v>45992</v>
      </c>
      <c r="AV5" s="31" t="str">
        <f t="shared" si="10"/>
        <v>12/31/2025</v>
      </c>
      <c r="AW5" s="29">
        <f>IF(AU5="","",IF($J5&lt;DATE(YEAR(AV5),MONTH(AV5),DAY(AV5)),($H5-$P5-$S5-$V5-$Y5-$AB5-$AE5-$AH5-$AK5-$AN5-$AQ5-$AT5),IF(AU5="","",($M5/_xlfn.DAYS(AV5+1,AU5))*_xlfn.DAYS(AV5+1,AU5))))</f>
        <v>2916.67</v>
      </c>
      <c r="AX5" s="30" t="str">
        <f>IF(ISERROR(IF((DATE(YEAR(AV5),MONTH(AV5),DAY(AV5)+1))&gt;$J5,"",DATE(YEAR(AV5),MONTH(AV5),DAY(AV5)+1))),"",(IF((DATE(YEAR(AV5),MONTH(AV5),DAY(AV5)+1))&gt;$J5,"",DATE(YEAR(AV5),MONTH(AV5),DAY(AV5)+1))))</f>
        <v/>
      </c>
      <c r="AY5" s="31" t="str">
        <f t="shared" si="11"/>
        <v/>
      </c>
      <c r="AZ5" s="29" t="str">
        <f>IF(AX5="","",IF($J5&lt;DATE(YEAR(AY5),MONTH(AY5),DAY(AY5)),($H5-$P5-$S5-$V5-$Y5-$AB5-$AE5-$AH5-$AK5-$AN5-$AQ5-$AT5-$AW5),IF(AX5="","",($M5/_xlfn.DAYS(AY5+1,AX5))*_xlfn.DAYS(AY5+1,AX5))))</f>
        <v/>
      </c>
      <c r="BA5" s="30" t="str">
        <f>IF(ISERROR(IF((DATE(YEAR(AY5),MONTH(AY5),DAY(AY5)+1))&gt;$J5,"",DATE(YEAR(AY5),MONTH(AY5),DAY(AY5)+1))),"",(IF((DATE(YEAR(AY5),MONTH(AY5),DAY(AY5)+1))&gt;$J5,"",DATE(YEAR(AY5),MONTH(AY5),DAY(AY5)+1))))</f>
        <v/>
      </c>
      <c r="BB5" s="31" t="str">
        <f t="shared" si="12"/>
        <v/>
      </c>
      <c r="BC5" s="29" t="str">
        <f>IF(BA5="","",IF($J5&lt;DATE(YEAR(BB5),MONTH(BB5),DAY(BB5)),($H5-$P5-$S5-$V5-$Y5-$AB5-$AE5-$AH5-$AK5-$AN5-$AQ5-$AT5-$AW5-$AZ5),IF(BA5="","",($M5/_xlfn.DAYS(BB5+1,BA5))*_xlfn.DAYS(BB5+1,BA5))))</f>
        <v/>
      </c>
      <c r="BD5" s="30" t="str">
        <f>IF(ISERROR(IF((DATE(YEAR(BB5),MONTH(BB5),DAY(BB5)+1))&gt;$J5,"",DATE(YEAR(BB5),MONTH(BB5),DAY(BB5)+1))),"",(IF((DATE(YEAR(BB5),MONTH(BB5),DAY(BB5)+1))&gt;$J5,"",DATE(YEAR(BB5),MONTH(BB5),DAY(BB5)+1))))</f>
        <v/>
      </c>
      <c r="BE5" s="31" t="str">
        <f t="shared" si="13"/>
        <v/>
      </c>
      <c r="BF5" s="29" t="str">
        <f>IF(BD5="","",IF($J5&lt;DATE(YEAR(BE5),MONTH(BE5),DAY(BE5)),($H5-$P5-$S5-$V5-$Y5-$AB5-$AE5-$AH5-$AK5-$AN5-$AQ5-$AT5-$AW5-$AZ5),IF(BD5="","",($M5/_xlfn.DAYS(BE5+1,BD5))*_xlfn.DAYS(BE5+1,BD5))))</f>
        <v/>
      </c>
      <c r="BG5" s="30" t="str">
        <f>IF(ISERROR(IF((DATE(YEAR(BE5),MONTH(BE5),DAY(BE5)+1))&gt;$J5,"",DATE(YEAR(BE5),MONTH(BE5),DAY(BE5)+1))),"",(IF((DATE(YEAR(BE5),MONTH(BE5),DAY(BE5)+1))&gt;$J5,"",DATE(YEAR(BE5),MONTH(BE5),DAY(BE5)+1))))</f>
        <v/>
      </c>
      <c r="BH5" s="31" t="str">
        <f t="shared" si="14"/>
        <v/>
      </c>
      <c r="BI5" s="29" t="str">
        <f>IF(BG5="","",IF($J5&lt;DATE(YEAR(BH5),MONTH(BH5),DAY(BH5)),($H5-$P5-$S5-$V5-$Y5-$AB5-$AE5-$AH5-$AK5-$AN5-$AQ5-$AT5-$AW5-$AZ5),IF(BG5="","",($M5/_xlfn.DAYS(BH5+1,BG5))*_xlfn.DAYS(BH5+1,BG5))))</f>
        <v/>
      </c>
      <c r="BJ5" s="30" t="str">
        <f>IF(ISERROR(IF((DATE(YEAR(BH5),MONTH(BH5),DAY(BH5)+1))&gt;$J5,"",DATE(YEAR(BH5),MONTH(BH5),DAY(BH5)+1))),"",(IF((DATE(YEAR(BH5),MONTH(BH5),DAY(BH5)+1))&gt;$J5,"",DATE(YEAR(BH5),MONTH(BH5),DAY(BH5)+1))))</f>
        <v/>
      </c>
      <c r="BK5" s="31" t="str">
        <f t="shared" si="15"/>
        <v/>
      </c>
      <c r="BL5" s="29" t="str">
        <f>IF(BJ5="","",IF($J5&lt;DATE(YEAR(BK5),MONTH(BK5),DAY(BK5)),($H5-$P5-$S5-$V5-$Y5-$AB5-$AE5-$AH5-$AK5-$AN5-$AQ5-$AT5-$AW5-$AZ5),IF(BJ5="","",($M5/_xlfn.DAYS(BK5+1,BJ5))*_xlfn.DAYS(BK5+1,BJ5))))</f>
        <v/>
      </c>
      <c r="BM5" s="30" t="str">
        <f>IF(ISERROR(IF((DATE(YEAR(BK5),MONTH(BK5),DAY(BK5)+1))&gt;$J5,"",DATE(YEAR(BK5),MONTH(BK5),DAY(BK5)+1))),"",(IF((DATE(YEAR(BK5),MONTH(BK5),DAY(BK5)+1))&gt;$J5,"",DATE(YEAR(BK5),MONTH(BK5),DAY(BK5)+1))))</f>
        <v/>
      </c>
      <c r="BN5" s="31" t="str">
        <f t="shared" si="16"/>
        <v/>
      </c>
      <c r="BO5" s="29" t="str">
        <f>IF(BM5="","",IF($J5&lt;DATE(YEAR(BN5),MONTH(BN5),DAY(BN5)),($H5-$P5-$S5-$V5-$Y5-$AB5-$AE5-$AH5-$AK5-$AN5-$AQ5-$AT5-$AW5-$AZ5),IF(BM5="","",($M5/_xlfn.DAYS(BN5+1,BM5))*_xlfn.DAYS(BN5+1,BM5))))</f>
        <v/>
      </c>
      <c r="BP5" s="30" t="str">
        <f>IF(ISERROR(IF((DATE(YEAR(BN5),MONTH(BN5),DAY(BN5)+1))&gt;$J5,"",DATE(YEAR(BN5),MONTH(BN5),DAY(BN5)+1))),"",(IF((DATE(YEAR(BN5),MONTH(BN5),DAY(BN5)+1))&gt;$J5,"",DATE(YEAR(BN5),MONTH(BN5),DAY(BN5)+1))))</f>
        <v/>
      </c>
      <c r="BQ5" s="31" t="str">
        <f t="shared" si="17"/>
        <v/>
      </c>
      <c r="BR5" s="29" t="str">
        <f>IF(BP5="","",IF($J5&lt;DATE(YEAR(BQ5),MONTH(BQ5),DAY(BQ5)),($H5-$P5-$S5-$V5-$Y5-$AB5-$AE5-$AH5-$AK5-$AN5-$AQ5-$AT5-$AW5-$AZ5),IF(BP5="","",($M5/_xlfn.DAYS(BQ5+1,BP5))*_xlfn.DAYS(BQ5+1,BP5))))</f>
        <v/>
      </c>
      <c r="BS5" s="30" t="str">
        <f>IF(ISERROR(IF((DATE(YEAR(BQ5),MONTH(BQ5),DAY(BQ5)+1))&gt;$J5,"",DATE(YEAR(BQ5),MONTH(BQ5),DAY(BQ5)+1))),"",(IF((DATE(YEAR(BQ5),MONTH(BQ5),DAY(BQ5)+1))&gt;$J5,"",DATE(YEAR(BQ5),MONTH(BQ5),DAY(BQ5)+1))))</f>
        <v/>
      </c>
      <c r="BT5" s="31" t="str">
        <f t="shared" si="18"/>
        <v/>
      </c>
      <c r="BU5" s="29" t="str">
        <f>IF(BS5="","",IF($J5&lt;DATE(YEAR(BT5),MONTH(BT5),DAY(BT5)),($H5-$P5-$S5-$V5-$Y5-$AB5-$AE5-$AH5-$AK5-$AN5-$AQ5-$AT5-$AW5-$AZ5),IF(BS5="","",($M5/_xlfn.DAYS(BT5+1,BS5))*_xlfn.DAYS(BT5+1,BS5))))</f>
        <v/>
      </c>
      <c r="BV5" s="29">
        <f>IF(O5="",0,ROUND(IF(DATE(YEAR(O5),MONTH(O5),DAY(O5))&lt;DATE(YEAR($BV$2),MONTH($BV$2),DAY($BV$2)),P5,0),2))+IF(R5="",0,ROUND(IF(DATE(YEAR(R5),MONTH(R5),DAY(R5))&lt;DATE(YEAR($BV$2),MONTH($BV$2),DAY($BV$2)),S5,0),2))+IF(U5="",0,ROUND(IF(DATE(YEAR(U5),MONTH(U5),DAY(U5))&lt;DATE(YEAR($BV$2),MONTH($BV$2),DAY($BV$2)),V5,0),2))+IF(X5="",0,ROUND(IF(DATE(YEAR(X5),MONTH(X5),DAY(X5))&lt;DATE(YEAR($BV$2),MONTH($BV$2),DAY($BV$2)),Y5,0),2))+IF(AA5="",0,ROUND(IF(DATE(YEAR(AA5),MONTH(AA5),DAY(AA5))&lt;DATE(YEAR($BV$2),MONTH($BV$2),DAY($BV$2)),AB5,0),2))+IF(AD5="",0,ROUND(IF(DATE(YEAR(AD5),MONTH(AD5),DAY(AD5))&lt;DATE(YEAR($BV$2),MONTH($BV$2),DAY($BV$2)),AE5,0),2))+IF(AG5="",0,ROUND(IF(DATE(YEAR(AG5),MONTH(AG5),DAY(AG5))&lt;DATE(YEAR($BV$2),MONTH($BV$2),DAY($BV$2)),AH5,0),2))+IF(AJ5="",0,ROUND(IF(DATE(YEAR(AJ5),MONTH(AJ5),DAY(AJ5))&lt;DATE(YEAR($BV$2),MONTH($BV$2),DAY($BV$2)),AK5,0),2))+IF(AM5="",0,ROUND(IF(DATE(YEAR(AM5),MONTH(AM5),DAY(AM5))&lt;DATE(YEAR($BV$2),MONTH($BV$2),DAY($BV$2)),AN5,0),2))+IF(AP5="",0,ROUND(IF(DATE(YEAR(AP5),MONTH(AP5),DAY(AP5))&lt;DATE(YEAR($BV$2),MONTH($BV$2),DAY($BV$2)),AQ5,0),2))+IF(AS5="",0,ROUND(IF(DATE(YEAR(AS5),MONTH(AS5),DAY(AS5))&lt;DATE(YEAR($BV$2),MONTH($BV$2),DAY($BV$2)),AT5,0),2))+IF(AV5="",0,ROUND(IF(DATE(YEAR(AV5),MONTH(AV5),DAY(AV5))&lt;DATE(YEAR($BV$2),MONTH($BV$2),DAY($BV$2)),AW5,0),2))+IF(AY5="",0,ROUND(IF(DATE(YEAR(AY5),MONTH(AY5),DAY(AY5))&lt;DATE(YEAR($BV$2),MONTH($BV$2),DAY($BV$2)),AZ5,0),2))+IF(BB5="",0,ROUND(IF(DATE(YEAR(BB5),MONTH(BB5),DAY(BB5))&lt;DATE(YEAR($BV$2),MONTH($BV$2),DAY($BV$2)),BC5,0),2))+IF(BE5="",0,ROUND(IF(DATE(YEAR(BE5),MONTH(BE5),DAY(BE5))&lt;DATE(YEAR($BV$2),MONTH($BV$2),DAY($BV$2)),BF5,0),2))+IF(BH5="",0,ROUND(IF(DATE(YEAR(BH5),MONTH(BH5),DAY(BH5))&lt;DATE(YEAR($BV$2),MONTH($BV$2),DAY($BV$2)),BI5,0),2))+IF(BK5="",0,ROUND(IF(DATE(YEAR(BK5),MONTH(BK5),DAY(BK5))&lt;DATE(YEAR($BV$2),MONTH($BV$2),DAY($BV$2)),BL5,0),2))+IF(BN5="",0,ROUND(IF(DATE(YEAR(BN5),MONTH(BN5),DAY(BN5))&lt;DATE(YEAR($BV$2),MONTH($BV$2),DAY($BV$2)),BO5,0),2))+IF(BQ5="",0,ROUND(IF(DATE(YEAR(BQ5),MONTH(BQ5),DAY(BQ5))&lt;DATE(YEAR($BV$2),MONTH($BV$2),DAY($BV$2)),BR5,0),2))+IF(BU5="",0,ROUND(IF(DATE(YEAR(BT5),MONTH(BT5),DAY(BT5))&lt;DATE(YEAR($BV$2),MONTH($BV$2),DAY($BV$2)),BU5,0),2))</f>
        <v>23333.360000000001</v>
      </c>
      <c r="BW5" s="32">
        <f>IF(K5="x","",+$H5-$BV5)</f>
        <v>11666.64</v>
      </c>
      <c r="BY5" s="39"/>
      <c r="BZ5" s="39"/>
      <c r="CA5" s="39"/>
      <c r="CB5" s="39"/>
    </row>
    <row r="6" spans="1:80" ht="18.75" customHeight="1" x14ac:dyDescent="0.3">
      <c r="A6" s="8"/>
      <c r="B6" s="8"/>
      <c r="C6" s="8"/>
      <c r="D6" s="8"/>
      <c r="E6" s="8"/>
      <c r="F6" s="9"/>
      <c r="G6" s="8"/>
      <c r="H6" s="10"/>
      <c r="I6" s="9">
        <v>45809</v>
      </c>
      <c r="J6" s="9">
        <v>46173</v>
      </c>
      <c r="K6" s="37"/>
      <c r="L6" s="29">
        <f t="shared" ref="L6:L14" si="19">IF($K6&gt;0,"",IF((ROUND(DATEDIF($I6,$J6,"m")+(DATEDIF(((DATE(YEAR($I6),MONTH($I6)+DATEDIF($I6,$J6,"m"),DAY($I6)))),$J6+1,"d"))/30,1))&lt;1,0,(ROUND(DATEDIF($I6,$J6,"m")+(DATEDIF(((DATE(YEAR($I6),MONTH($I6)+DATEDIF($I6,$J6,"m"),DAY($I6)))),$J6+1,"d"))/30,1))))</f>
        <v>12</v>
      </c>
      <c r="M6" s="29">
        <f t="shared" ref="M6:M14" si="20">IF($K6&gt;0,"",IF($L6&gt;0,ROUND(H6/$L6,2),$H6))</f>
        <v>0</v>
      </c>
      <c r="N6" s="30">
        <f t="shared" ref="N6:N14" si="21">IF($K6&gt;0,"",I6)</f>
        <v>45809</v>
      </c>
      <c r="O6" s="31" t="str">
        <f t="shared" ref="O6:O14" si="22">IF($K6&gt;0,"",TEXT(IF(L6=0,J6,TEXT(EOMONTH(I6,0),"mm/dd/yyyy")),"mm/dd/yyyy"))</f>
        <v>06/30/2025</v>
      </c>
      <c r="P6" s="29">
        <f t="shared" ref="P6:P14" si="23">IF($K6&gt;0,"",IF(O6=TEXT(J6,"mm/dd/yyyy"),H6,(M6/_xlfn.DAYS(DATE(YEAR(I6),MONTH(I6)+1,DAY(I6)),N6)*_xlfn.DAYS(O6+1,N6))))</f>
        <v>0</v>
      </c>
      <c r="Q6" s="30">
        <f t="shared" ref="Q6:Q14" si="24">IF(ISERROR(IF((DATE(YEAR(O6),MONTH(O6),DAY(O6)+1))&gt;$J6,"",DATE(YEAR(O6),MONTH(O6),DAY(O6)+1))),"",IF((DATE(YEAR(O6),MONTH(O6),DAY(O6)+1))&gt;$J6,"",DATE(YEAR(O6),MONTH(O6),DAY(O6)+1)))</f>
        <v>45839</v>
      </c>
      <c r="R6" s="31" t="str">
        <f t="shared" ref="R6:R14" si="25">IF(Q6="","",TEXT(EOMONTH(Q6,0),"mm/dd/yyyy"))</f>
        <v>07/31/2025</v>
      </c>
      <c r="S6" s="29">
        <f t="shared" ref="S6:S14" si="26">IF($Q6="","",IF($J6&lt;DATE(YEAR($R6),MONTH($R6),DAY($R6)),($H6-$P6),IF(Q6="","",($M6/_xlfn.DAYS(R6+1,Q6))*_xlfn.DAYS(R6+1,Q6))))</f>
        <v>0</v>
      </c>
      <c r="T6" s="30">
        <f t="shared" ref="T6:T14" si="27">IF(ISERROR(IF((DATE(YEAR(R6),MONTH(R6),DAY(R6)+1))&gt;$J6,"",DATE(YEAR(R6),MONTH(R6),DAY(R6)+1))),"",(IF((DATE(YEAR(R6),MONTH(R6),DAY(R6)+1))&gt;$J6,"",DATE(YEAR(R6),MONTH(R6),DAY(R6)+1))))</f>
        <v>45870</v>
      </c>
      <c r="U6" s="31" t="str">
        <f t="shared" ref="U6:U14" si="28">IF(T6="","",TEXT(EOMONTH(T6,0),"mm/dd/yyyy"))</f>
        <v>08/31/2025</v>
      </c>
      <c r="V6" s="29">
        <f t="shared" ref="V6:V14" si="29">IF(T6="","",IF($J6&lt;DATE(YEAR(U6),MONTH(U6),DAY(U6)),($H6-$P6-$S6),IF(T6="","",($M6/_xlfn.DAYS(U6+1,T6))*_xlfn.DAYS(U6+1,T6))))</f>
        <v>0</v>
      </c>
      <c r="W6" s="30">
        <f t="shared" ref="W6:W14" si="30">IF(ISERROR(IF((DATE(YEAR(U6),MONTH(U6),DAY(U6)+1))&gt;$J6,"",DATE(YEAR(U6),MONTH(U6),DAY(U6)+1))),"",(IF((DATE(YEAR(U6),MONTH(U6),DAY(U6)+1))&gt;$J6,"",DATE(YEAR(U6),MONTH(U6),DAY(U6)+1))))</f>
        <v>45901</v>
      </c>
      <c r="X6" s="31" t="str">
        <f t="shared" ref="X6:X14" si="31">IF(W6="","",TEXT(EOMONTH(W6,0),"mm/dd/yyyy"))</f>
        <v>09/30/2025</v>
      </c>
      <c r="Y6" s="29">
        <f t="shared" ref="Y6:Y14" si="32">IF(W6="","",IF($J6&lt;DATE(YEAR(X6),MONTH(X6),DAY(X6)),($H6-$P6-$S6-$V6),IF(W6="","",($M6/_xlfn.DAYS(X6+1,W6))*_xlfn.DAYS(X6+1,W6))))</f>
        <v>0</v>
      </c>
      <c r="Z6" s="30">
        <f t="shared" ref="Z6:Z14" si="33">IF(ISERROR(IF((DATE(YEAR(X6),MONTH(X6),DAY(X6)+1))&gt;$J6,"",DATE(YEAR(X6),MONTH(X6),DAY(X6)+1))),"",(IF((DATE(YEAR(X6),MONTH(X6),DAY(X6)+1))&gt;$J6,"",DATE(YEAR(X6),MONTH(X6),DAY(X6)+1))))</f>
        <v>45931</v>
      </c>
      <c r="AA6" s="31" t="str">
        <f t="shared" ref="AA6:AA14" si="34">IF(Z6="","",TEXT(EOMONTH(Z6,0),"mm/dd/yyyy"))</f>
        <v>10/31/2025</v>
      </c>
      <c r="AB6" s="29">
        <f t="shared" ref="AB6:AB14" si="35">IF($Z6="","",IF($J6&lt;DATE(YEAR($AA6),MONTH($AA6),DAY($AA6)),($H6-$P6-$S6-$V6-$Y6),IF(Z6="","",($M6/_xlfn.DAYS(AA6+1,Z6))*_xlfn.DAYS(AA6+1,Z6))))</f>
        <v>0</v>
      </c>
      <c r="AC6" s="30">
        <f t="shared" ref="AC6:AC14" si="36">IF(ISERROR(IF((DATE(YEAR(AA6),MONTH(AA6),DAY(AA6)+1))&gt;$J6,"",DATE(YEAR(AA6),MONTH(AA6),DAY(AA6)+1))),"",(IF((DATE(YEAR(AA6),MONTH(AA6),DAY(AA6)+1))&gt;$J6,"",DATE(YEAR(AA6),MONTH(AA6),DAY(AA6)+1))))</f>
        <v>45962</v>
      </c>
      <c r="AD6" s="31" t="str">
        <f t="shared" ref="AD6:AD14" si="37">IF(AC6="","",TEXT(EOMONTH(AC6,0),"mm/dd/yyyy"))</f>
        <v>11/30/2025</v>
      </c>
      <c r="AE6" s="29">
        <f t="shared" ref="AE6:AE14" si="38">IF(AC6="","",IF($J6&lt;DATE(YEAR(AD6),MONTH(AD6),DAY(AD6)),($H6-$P6-$S6-$V6-$Y6-$AB6),IF(AC6="","",($M6/_xlfn.DAYS(AD6+1,AC6))*_xlfn.DAYS(AD6+1,AC6))))</f>
        <v>0</v>
      </c>
      <c r="AF6" s="30">
        <f t="shared" ref="AF6:AF14" si="39">IF(ISERROR(IF((DATE(YEAR(AD6),MONTH(AD6),DAY(AD6)+1))&gt;$J6,"",DATE(YEAR(AD6),MONTH(AD6),DAY(AD6)+1))),"",(IF((DATE(YEAR(AD6),MONTH(AD6),DAY(AD6)+1))&gt;$J6,"",DATE(YEAR(AD6),MONTH(AD6),DAY(AD6)+1))))</f>
        <v>45992</v>
      </c>
      <c r="AG6" s="31" t="str">
        <f t="shared" ref="AG6:AG14" si="40">IF(AF6="","",TEXT(EOMONTH(AF6,0),"mm/dd/yyyy"))</f>
        <v>12/31/2025</v>
      </c>
      <c r="AH6" s="29">
        <f t="shared" ref="AH6:AH14" si="41">IF(AF6="","",IF($J6&lt;DATE(YEAR(AG6),MONTH(AG6),DAY(AG6)),($H6-$P6-$S6-$V6-$Y6-$AB6-$AE6),IF(AF6="","",($M6/_xlfn.DAYS(AG6+1,AF6))*_xlfn.DAYS(AG6+1,AF6))))</f>
        <v>0</v>
      </c>
      <c r="AI6" s="30">
        <f t="shared" ref="AI6:AI14" si="42">IF(ISERROR(IF((DATE(YEAR(AG6),MONTH(AG6),DAY(AG6)+1))&gt;$J6,"",DATE(YEAR(AG6),MONTH(AG6),DAY(AG6)+1))),"",(IF((DATE(YEAR(AG6),MONTH(AG6),DAY(AG6)+1))&gt;$J6,"",DATE(YEAR(AG6),MONTH(AG6),DAY(AG6)+1))))</f>
        <v>46023</v>
      </c>
      <c r="AJ6" s="31" t="str">
        <f t="shared" ref="AJ6:AJ14" si="43">IF(AI6="","",TEXT(EOMONTH(AI6,0),"mm/dd/yyyy"))</f>
        <v>01/31/2026</v>
      </c>
      <c r="AK6" s="29">
        <f t="shared" ref="AK6:AK14" si="44">IF(AI6="","",IF($J6&lt;DATE(YEAR(AJ6),MONTH(AJ6),DAY(AJ6)),($H6-$P6-$S6-$V6-$Y6-$AB6-$AE6-$AH6),IF(AI6="","",($M6/_xlfn.DAYS(AJ6+1,AI6))*_xlfn.DAYS(AJ6+1,AI6))))</f>
        <v>0</v>
      </c>
      <c r="AL6" s="30">
        <f t="shared" ref="AL6:AL14" si="45">IF(ISERROR(IF((DATE(YEAR(AJ6),MONTH(AJ6),DAY(AJ6)+1))&gt;$J6,"",DATE(YEAR(AJ6),MONTH(AJ6),DAY(AJ6)+1))),"",(IF((DATE(YEAR(AJ6),MONTH(AJ6),DAY(AJ6)+1))&gt;$J6,"",DATE(YEAR(AJ6),MONTH(AJ6),DAY(AJ6)+1))))</f>
        <v>46054</v>
      </c>
      <c r="AM6" s="31" t="str">
        <f t="shared" ref="AM6:AM14" si="46">IF(AL6="","",TEXT(EOMONTH(AL6,0),"mm/dd/yyyy"))</f>
        <v>02/28/2026</v>
      </c>
      <c r="AN6" s="29">
        <f t="shared" ref="AN6:AN14" si="47">IF(AL6="","",IF($J6&lt;DATE(YEAR(AM6),MONTH(AM6),DAY(AM6)),($H6-$P6-$S6-$V6-$Y6-$AB6-$AE6-$AH6-$AK6),IF(AL6="","",($M6/_xlfn.DAYS(AM6+1,AL6))*_xlfn.DAYS(AM6+1,AL6))))</f>
        <v>0</v>
      </c>
      <c r="AO6" s="30">
        <f t="shared" ref="AO6:AO14" si="48">IF(ISERROR(IF((DATE(YEAR(AM6),MONTH(AM6),DAY(AM6)+1))&gt;$J6,"",DATE(YEAR(AM6),MONTH(AM6),DAY(AM6)+1))),"",(IF((DATE(YEAR(AM6),MONTH(AM6),DAY(AM6)+1))&gt;$J6,"",DATE(YEAR(AM6),MONTH(AM6),DAY(AM6)+1))))</f>
        <v>46082</v>
      </c>
      <c r="AP6" s="31" t="str">
        <f t="shared" ref="AP6:AP14" si="49">IF(AO6="","",TEXT(EOMONTH(AO6,0),"mm/dd/yyyy"))</f>
        <v>03/31/2026</v>
      </c>
      <c r="AQ6" s="29">
        <f t="shared" ref="AQ6:AQ14" si="50">IF(AO6="","",IF($J6&lt;DATE(YEAR(AP6),MONTH(AP6),DAY(AP6)),($H6-$P6-$S6-$V6-$Y6-$AB6-$AE6-$AH6-$AK6-$AN6),IF(AO6="","",($M6/_xlfn.DAYS(AP6+1,AO6))*_xlfn.DAYS(AP6+1,AO6))))</f>
        <v>0</v>
      </c>
      <c r="AR6" s="30">
        <f t="shared" ref="AR6:AR14" si="51">IF(ISERROR(IF((DATE(YEAR(AP6),MONTH(AP6),DAY(AP6)+1))&gt;$J6,"",DATE(YEAR(AP6),MONTH(AP6),DAY(AP6)+1))),"",(IF((DATE(YEAR(AP6),MONTH(AP6),DAY(AP6)+1))&gt;$J6,"",DATE(YEAR(AP6),MONTH(AP6),DAY(AP6)+1))))</f>
        <v>46113</v>
      </c>
      <c r="AS6" s="31" t="str">
        <f t="shared" ref="AS6:AS14" si="52">IF(AR6="","",TEXT(EOMONTH(AR6,0),"mm/dd/yyyy"))</f>
        <v>04/30/2026</v>
      </c>
      <c r="AT6" s="29">
        <f t="shared" ref="AT6:AT14" si="53">IF(AR6="","",IF($J6&lt;DATE(YEAR(AS6),MONTH(AS6),DAY(AS6)),($H6-$P6-$S6-$V6-$Y6-$AB6-$AE6-$AH6-$AK6-$AN6-$AQ6),IF(AR6="","",($M6/_xlfn.DAYS(AS6+1,AR6))*_xlfn.DAYS(AS6+1,AR6))))</f>
        <v>0</v>
      </c>
      <c r="AU6" s="30">
        <f t="shared" ref="AU6:AU14" si="54">IF(ISERROR(IF((DATE(YEAR(AS6),MONTH(AS6),DAY(AS6)+1))&gt;$J6,"",DATE(YEAR(AS6),MONTH(AS6),DAY(AS6)+1))),"",(IF((DATE(YEAR(AS6),MONTH(AS6),DAY(AS6)+1))&gt;$J6,"",DATE(YEAR(AS6),MONTH(AS6),DAY(AS6)+1))))</f>
        <v>46143</v>
      </c>
      <c r="AV6" s="31" t="str">
        <f t="shared" ref="AV6:AV14" si="55">IF(AU6="","",TEXT(EOMONTH(AU6,0),"mm/dd/yyyy"))</f>
        <v>05/31/2026</v>
      </c>
      <c r="AW6" s="29">
        <f t="shared" ref="AW6:AW14" si="56">IF(AU6="","",IF($J6&lt;DATE(YEAR(AV6),MONTH(AV6),DAY(AV6)),($H6-$P6-$S6-$V6-$Y6-$AB6-$AE6-$AH6-$AK6-$AN6-$AQ6-$AT6),IF(AU6="","",($M6/_xlfn.DAYS(AV6+1,AU6))*_xlfn.DAYS(AV6+1,AU6))))</f>
        <v>0</v>
      </c>
      <c r="AX6" s="30" t="str">
        <f t="shared" ref="AX6:AX14" si="57">IF(ISERROR(IF((DATE(YEAR(AV6),MONTH(AV6),DAY(AV6)+1))&gt;$J6,"",DATE(YEAR(AV6),MONTH(AV6),DAY(AV6)+1))),"",(IF((DATE(YEAR(AV6),MONTH(AV6),DAY(AV6)+1))&gt;$J6,"",DATE(YEAR(AV6),MONTH(AV6),DAY(AV6)+1))))</f>
        <v/>
      </c>
      <c r="AY6" s="31" t="str">
        <f t="shared" ref="AY6:AY14" si="58">IF(AX6="","",TEXT(EOMONTH(AX6,0),"mm/dd/yyyy"))</f>
        <v/>
      </c>
      <c r="AZ6" s="29" t="str">
        <f t="shared" ref="AZ6:AZ14" si="59">IF(AX6="","",IF($J6&lt;DATE(YEAR(AY6),MONTH(AY6),DAY(AY6)),($H6-$P6-$S6-$V6-$Y6-$AB6-$AE6-$AH6-$AK6-$AN6-$AQ6-$AT6-$AW6),IF(AX6="","",($M6/_xlfn.DAYS(AY6+1,AX6))*_xlfn.DAYS(AY6+1,AX6))))</f>
        <v/>
      </c>
      <c r="BA6" s="30" t="str">
        <f t="shared" ref="BA6:BA14" si="60">IF(ISERROR(IF((DATE(YEAR(AY6),MONTH(AY6),DAY(AY6)+1))&gt;$J6,"",DATE(YEAR(AY6),MONTH(AY6),DAY(AY6)+1))),"",(IF((DATE(YEAR(AY6),MONTH(AY6),DAY(AY6)+1))&gt;$J6,"",DATE(YEAR(AY6),MONTH(AY6),DAY(AY6)+1))))</f>
        <v/>
      </c>
      <c r="BB6" s="31" t="str">
        <f t="shared" ref="BB6:BB14" si="61">IF(BA6="","",TEXT(EOMONTH(BA6,0),"mm/dd/yyyy"))</f>
        <v/>
      </c>
      <c r="BC6" s="29" t="str">
        <f t="shared" ref="BC6:BC14" si="62">IF(BA6="","",IF($J6&lt;DATE(YEAR(BB6),MONTH(BB6),DAY(BB6)),($H6-$P6-$S6-$V6-$Y6-$AB6-$AE6-$AH6-$AK6-$AN6-$AQ6-$AT6-$AW6-$AZ6),IF(BA6="","",($M6/_xlfn.DAYS(BB6+1,BA6))*_xlfn.DAYS(BB6+1,BA6))))</f>
        <v/>
      </c>
      <c r="BD6" s="30" t="str">
        <f t="shared" ref="BD6:BD14" si="63">IF(ISERROR(IF((DATE(YEAR(BB6),MONTH(BB6),DAY(BB6)+1))&gt;$J6,"",DATE(YEAR(BB6),MONTH(BB6),DAY(BB6)+1))),"",(IF((DATE(YEAR(BB6),MONTH(BB6),DAY(BB6)+1))&gt;$J6,"",DATE(YEAR(BB6),MONTH(BB6),DAY(BB6)+1))))</f>
        <v/>
      </c>
      <c r="BE6" s="31" t="str">
        <f t="shared" ref="BE6:BE14" si="64">IF(BD6="","",TEXT(EOMONTH(BD6,0),"mm/dd/yyyy"))</f>
        <v/>
      </c>
      <c r="BF6" s="29" t="str">
        <f t="shared" ref="BF6:BF14" si="65">IF(BD6="","",IF($J6&lt;DATE(YEAR(BE6),MONTH(BE6),DAY(BE6)),($H6-$P6-$S6-$V6-$Y6-$AB6-$AE6-$AH6-$AK6-$AN6-$AQ6-$AT6-$AW6-$AZ6),IF(BD6="","",($M6/_xlfn.DAYS(BE6+1,BD6))*_xlfn.DAYS(BE6+1,BD6))))</f>
        <v/>
      </c>
      <c r="BG6" s="30" t="str">
        <f t="shared" ref="BG6:BG14" si="66">IF(ISERROR(IF((DATE(YEAR(BE6),MONTH(BE6),DAY(BE6)+1))&gt;$J6,"",DATE(YEAR(BE6),MONTH(BE6),DAY(BE6)+1))),"",(IF((DATE(YEAR(BE6),MONTH(BE6),DAY(BE6)+1))&gt;$J6,"",DATE(YEAR(BE6),MONTH(BE6),DAY(BE6)+1))))</f>
        <v/>
      </c>
      <c r="BH6" s="31" t="str">
        <f t="shared" ref="BH6:BH14" si="67">IF(BG6="","",TEXT(EOMONTH(BG6,0),"mm/dd/yyyy"))</f>
        <v/>
      </c>
      <c r="BI6" s="29" t="str">
        <f t="shared" ref="BI6:BI14" si="68">IF(BG6="","",IF($J6&lt;DATE(YEAR(BH6),MONTH(BH6),DAY(BH6)),($H6-$P6-$S6-$V6-$Y6-$AB6-$AE6-$AH6-$AK6-$AN6-$AQ6-$AT6-$AW6-$AZ6),IF(BG6="","",($M6/_xlfn.DAYS(BH6+1,BG6))*_xlfn.DAYS(BH6+1,BG6))))</f>
        <v/>
      </c>
      <c r="BJ6" s="30" t="str">
        <f t="shared" ref="BJ6:BJ14" si="69">IF(ISERROR(IF((DATE(YEAR(BH6),MONTH(BH6),DAY(BH6)+1))&gt;$J6,"",DATE(YEAR(BH6),MONTH(BH6),DAY(BH6)+1))),"",(IF((DATE(YEAR(BH6),MONTH(BH6),DAY(BH6)+1))&gt;$J6,"",DATE(YEAR(BH6),MONTH(BH6),DAY(BH6)+1))))</f>
        <v/>
      </c>
      <c r="BK6" s="31" t="str">
        <f t="shared" ref="BK6:BK14" si="70">IF(BJ6="","",TEXT(EOMONTH(BJ6,0),"mm/dd/yyyy"))</f>
        <v/>
      </c>
      <c r="BL6" s="29" t="str">
        <f t="shared" ref="BL6:BL14" si="71">IF(BJ6="","",IF($J6&lt;DATE(YEAR(BK6),MONTH(BK6),DAY(BK6)),($H6-$P6-$S6-$V6-$Y6-$AB6-$AE6-$AH6-$AK6-$AN6-$AQ6-$AT6-$AW6-$AZ6),IF(BJ6="","",($M6/_xlfn.DAYS(BK6+1,BJ6))*_xlfn.DAYS(BK6+1,BJ6))))</f>
        <v/>
      </c>
      <c r="BM6" s="30" t="str">
        <f t="shared" ref="BM6:BM14" si="72">IF(ISERROR(IF((DATE(YEAR(BK6),MONTH(BK6),DAY(BK6)+1))&gt;$J6,"",DATE(YEAR(BK6),MONTH(BK6),DAY(BK6)+1))),"",(IF((DATE(YEAR(BK6),MONTH(BK6),DAY(BK6)+1))&gt;$J6,"",DATE(YEAR(BK6),MONTH(BK6),DAY(BK6)+1))))</f>
        <v/>
      </c>
      <c r="BN6" s="31" t="str">
        <f t="shared" ref="BN6:BN14" si="73">IF(BM6="","",TEXT(EOMONTH(BM6,0),"mm/dd/yyyy"))</f>
        <v/>
      </c>
      <c r="BO6" s="29" t="str">
        <f t="shared" ref="BO6:BO14" si="74">IF(BM6="","",IF($J6&lt;DATE(YEAR(BN6),MONTH(BN6),DAY(BN6)),($H6-$P6-$S6-$V6-$Y6-$AB6-$AE6-$AH6-$AK6-$AN6-$AQ6-$AT6-$AW6-$AZ6),IF(BM6="","",($M6/_xlfn.DAYS(BN6+1,BM6))*_xlfn.DAYS(BN6+1,BM6))))</f>
        <v/>
      </c>
      <c r="BP6" s="30" t="str">
        <f t="shared" ref="BP6:BP14" si="75">IF(ISERROR(IF((DATE(YEAR(BN6),MONTH(BN6),DAY(BN6)+1))&gt;$J6,"",DATE(YEAR(BN6),MONTH(BN6),DAY(BN6)+1))),"",(IF((DATE(YEAR(BN6),MONTH(BN6),DAY(BN6)+1))&gt;$J6,"",DATE(YEAR(BN6),MONTH(BN6),DAY(BN6)+1))))</f>
        <v/>
      </c>
      <c r="BQ6" s="31" t="str">
        <f t="shared" ref="BQ6:BQ14" si="76">IF(BP6="","",TEXT(EOMONTH(BP6,0),"mm/dd/yyyy"))</f>
        <v/>
      </c>
      <c r="BR6" s="29" t="str">
        <f t="shared" ref="BR6:BR14" si="77">IF(BP6="","",IF($J6&lt;DATE(YEAR(BQ6),MONTH(BQ6),DAY(BQ6)),($H6-$P6-$S6-$V6-$Y6-$AB6-$AE6-$AH6-$AK6-$AN6-$AQ6-$AT6-$AW6-$AZ6),IF(BP6="","",($M6/_xlfn.DAYS(BQ6+1,BP6))*_xlfn.DAYS(BQ6+1,BP6))))</f>
        <v/>
      </c>
      <c r="BS6" s="30" t="str">
        <f t="shared" ref="BS6:BS14" si="78">IF(ISERROR(IF((DATE(YEAR(BQ6),MONTH(BQ6),DAY(BQ6)+1))&gt;$J6,"",DATE(YEAR(BQ6),MONTH(BQ6),DAY(BQ6)+1))),"",(IF((DATE(YEAR(BQ6),MONTH(BQ6),DAY(BQ6)+1))&gt;$J6,"",DATE(YEAR(BQ6),MONTH(BQ6),DAY(BQ6)+1))))</f>
        <v/>
      </c>
      <c r="BT6" s="31" t="str">
        <f t="shared" ref="BT6:BT14" si="79">IF(BS6="","",TEXT(EOMONTH(BS6,0),"mm/dd/yyyy"))</f>
        <v/>
      </c>
      <c r="BU6" s="29" t="str">
        <f t="shared" ref="BU6:BU14" si="80">IF(BS6="","",IF($J6&lt;DATE(YEAR(BT6),MONTH(BT6),DAY(BT6)),($H6-$P6-$S6-$V6-$Y6-$AB6-$AE6-$AH6-$AK6-$AN6-$AQ6-$AT6-$AW6-$AZ6),IF(BS6="","",($M6/_xlfn.DAYS(BT6+1,BS6))*_xlfn.DAYS(BT6+1,BS6))))</f>
        <v/>
      </c>
      <c r="BV6" s="29">
        <f t="shared" ref="BV6:BV14" si="81">IF(O6="",0,ROUND(IF(DATE(YEAR(O6),MONTH(O6),DAY(O6))&lt;DATE(YEAR($BV$2),MONTH($BV$2),DAY($BV$2)),P6,0),2))+IF(R6="",0,ROUND(IF(DATE(YEAR(R6),MONTH(R6),DAY(R6))&lt;DATE(YEAR($BV$2),MONTH($BV$2),DAY($BV$2)),S6,0),2))+IF(U6="",0,ROUND(IF(DATE(YEAR(U6),MONTH(U6),DAY(U6))&lt;DATE(YEAR($BV$2),MONTH($BV$2),DAY($BV$2)),V6,0),2))+IF(X6="",0,ROUND(IF(DATE(YEAR(X6),MONTH(X6),DAY(X6))&lt;DATE(YEAR($BV$2),MONTH($BV$2),DAY($BV$2)),Y6,0),2))+IF(AA6="",0,ROUND(IF(DATE(YEAR(AA6),MONTH(AA6),DAY(AA6))&lt;DATE(YEAR($BV$2),MONTH($BV$2),DAY($BV$2)),AB6,0),2))+IF(AD6="",0,ROUND(IF(DATE(YEAR(AD6),MONTH(AD6),DAY(AD6))&lt;DATE(YEAR($BV$2),MONTH($BV$2),DAY($BV$2)),AE6,0),2))+IF(AG6="",0,ROUND(IF(DATE(YEAR(AG6),MONTH(AG6),DAY(AG6))&lt;DATE(YEAR($BV$2),MONTH($BV$2),DAY($BV$2)),AH6,0),2))+IF(AJ6="",0,ROUND(IF(DATE(YEAR(AJ6),MONTH(AJ6),DAY(AJ6))&lt;DATE(YEAR($BV$2),MONTH($BV$2),DAY($BV$2)),AK6,0),2))+IF(AM6="",0,ROUND(IF(DATE(YEAR(AM6),MONTH(AM6),DAY(AM6))&lt;DATE(YEAR($BV$2),MONTH($BV$2),DAY($BV$2)),AN6,0),2))+IF(AP6="",0,ROUND(IF(DATE(YEAR(AP6),MONTH(AP6),DAY(AP6))&lt;DATE(YEAR($BV$2),MONTH($BV$2),DAY($BV$2)),AQ6,0),2))+IF(AS6="",0,ROUND(IF(DATE(YEAR(AS6),MONTH(AS6),DAY(AS6))&lt;DATE(YEAR($BV$2),MONTH($BV$2),DAY($BV$2)),AT6,0),2))+IF(AV6="",0,ROUND(IF(DATE(YEAR(AV6),MONTH(AV6),DAY(AV6))&lt;DATE(YEAR($BV$2),MONTH($BV$2),DAY($BV$2)),AW6,0),2))+IF(AY6="",0,ROUND(IF(DATE(YEAR(AY6),MONTH(AY6),DAY(AY6))&lt;DATE(YEAR($BV$2),MONTH($BV$2),DAY($BV$2)),AZ6,0),2))+IF(BB6="",0,ROUND(IF(DATE(YEAR(BB6),MONTH(BB6),DAY(BB6))&lt;DATE(YEAR($BV$2),MONTH($BV$2),DAY($BV$2)),BC6,0),2))+IF(BE6="",0,ROUND(IF(DATE(YEAR(BE6),MONTH(BE6),DAY(BE6))&lt;DATE(YEAR($BV$2),MONTH($BV$2),DAY($BV$2)),BF6,0),2))+IF(BH6="",0,ROUND(IF(DATE(YEAR(BH6),MONTH(BH6),DAY(BH6))&lt;DATE(YEAR($BV$2),MONTH($BV$2),DAY($BV$2)),BI6,0),2))+IF(BK6="",0,ROUND(IF(DATE(YEAR(BK6),MONTH(BK6),DAY(BK6))&lt;DATE(YEAR($BV$2),MONTH($BV$2),DAY($BV$2)),BL6,0),2))+IF(BN6="",0,ROUND(IF(DATE(YEAR(BN6),MONTH(BN6),DAY(BN6))&lt;DATE(YEAR($BV$2),MONTH($BV$2),DAY($BV$2)),BO6,0),2))+IF(BQ6="",0,ROUND(IF(DATE(YEAR(BQ6),MONTH(BQ6),DAY(BQ6))&lt;DATE(YEAR($BV$2),MONTH($BV$2),DAY($BV$2)),BR6,0),2))+IF(BU6="",0,ROUND(IF(DATE(YEAR(BT6),MONTH(BT6),DAY(BT6))&lt;DATE(YEAR($BV$2),MONTH($BV$2),DAY($BV$2)),BU6,0),2))</f>
        <v>0</v>
      </c>
      <c r="BW6" s="32">
        <f t="shared" ref="BW6:BW14" si="82">IF(K6="x","",+$H6-$BV6)</f>
        <v>0</v>
      </c>
      <c r="BY6" s="39"/>
      <c r="BZ6" s="39"/>
      <c r="CA6" s="39"/>
      <c r="CB6" s="39"/>
    </row>
    <row r="7" spans="1:80" ht="18.75" customHeight="1" x14ac:dyDescent="0.3">
      <c r="A7" s="8"/>
      <c r="B7" s="8"/>
      <c r="C7" s="8"/>
      <c r="D7" s="8"/>
      <c r="E7" s="8"/>
      <c r="F7" s="9"/>
      <c r="G7" s="8"/>
      <c r="H7" s="10"/>
      <c r="I7" s="9">
        <v>45809</v>
      </c>
      <c r="J7" s="9">
        <v>46173</v>
      </c>
      <c r="K7" s="37"/>
      <c r="L7" s="29">
        <f t="shared" si="19"/>
        <v>12</v>
      </c>
      <c r="M7" s="29">
        <f t="shared" si="20"/>
        <v>0</v>
      </c>
      <c r="N7" s="30">
        <f t="shared" si="21"/>
        <v>45809</v>
      </c>
      <c r="O7" s="31" t="str">
        <f t="shared" si="22"/>
        <v>06/30/2025</v>
      </c>
      <c r="P7" s="29">
        <f t="shared" si="23"/>
        <v>0</v>
      </c>
      <c r="Q7" s="30">
        <f t="shared" si="24"/>
        <v>45839</v>
      </c>
      <c r="R7" s="31" t="str">
        <f t="shared" si="25"/>
        <v>07/31/2025</v>
      </c>
      <c r="S7" s="29">
        <f t="shared" si="26"/>
        <v>0</v>
      </c>
      <c r="T7" s="30">
        <f t="shared" si="27"/>
        <v>45870</v>
      </c>
      <c r="U7" s="31" t="str">
        <f t="shared" si="28"/>
        <v>08/31/2025</v>
      </c>
      <c r="V7" s="29">
        <f t="shared" si="29"/>
        <v>0</v>
      </c>
      <c r="W7" s="30">
        <f t="shared" si="30"/>
        <v>45901</v>
      </c>
      <c r="X7" s="31" t="str">
        <f t="shared" si="31"/>
        <v>09/30/2025</v>
      </c>
      <c r="Y7" s="29">
        <f t="shared" si="32"/>
        <v>0</v>
      </c>
      <c r="Z7" s="30">
        <f t="shared" si="33"/>
        <v>45931</v>
      </c>
      <c r="AA7" s="31" t="str">
        <f t="shared" si="34"/>
        <v>10/31/2025</v>
      </c>
      <c r="AB7" s="29">
        <f t="shared" si="35"/>
        <v>0</v>
      </c>
      <c r="AC7" s="30">
        <f t="shared" si="36"/>
        <v>45962</v>
      </c>
      <c r="AD7" s="31" t="str">
        <f t="shared" si="37"/>
        <v>11/30/2025</v>
      </c>
      <c r="AE7" s="29">
        <f t="shared" si="38"/>
        <v>0</v>
      </c>
      <c r="AF7" s="30">
        <f t="shared" si="39"/>
        <v>45992</v>
      </c>
      <c r="AG7" s="31" t="str">
        <f t="shared" si="40"/>
        <v>12/31/2025</v>
      </c>
      <c r="AH7" s="29">
        <f t="shared" si="41"/>
        <v>0</v>
      </c>
      <c r="AI7" s="30">
        <f t="shared" si="42"/>
        <v>46023</v>
      </c>
      <c r="AJ7" s="31" t="str">
        <f t="shared" si="43"/>
        <v>01/31/2026</v>
      </c>
      <c r="AK7" s="29">
        <f t="shared" si="44"/>
        <v>0</v>
      </c>
      <c r="AL7" s="30">
        <f t="shared" si="45"/>
        <v>46054</v>
      </c>
      <c r="AM7" s="31" t="str">
        <f t="shared" si="46"/>
        <v>02/28/2026</v>
      </c>
      <c r="AN7" s="29">
        <f t="shared" si="47"/>
        <v>0</v>
      </c>
      <c r="AO7" s="30">
        <f t="shared" si="48"/>
        <v>46082</v>
      </c>
      <c r="AP7" s="31" t="str">
        <f t="shared" si="49"/>
        <v>03/31/2026</v>
      </c>
      <c r="AQ7" s="29">
        <f t="shared" si="50"/>
        <v>0</v>
      </c>
      <c r="AR7" s="30">
        <f t="shared" si="51"/>
        <v>46113</v>
      </c>
      <c r="AS7" s="31" t="str">
        <f t="shared" si="52"/>
        <v>04/30/2026</v>
      </c>
      <c r="AT7" s="29">
        <f t="shared" si="53"/>
        <v>0</v>
      </c>
      <c r="AU7" s="30">
        <f t="shared" si="54"/>
        <v>46143</v>
      </c>
      <c r="AV7" s="31" t="str">
        <f t="shared" si="55"/>
        <v>05/31/2026</v>
      </c>
      <c r="AW7" s="29">
        <f t="shared" si="56"/>
        <v>0</v>
      </c>
      <c r="AX7" s="30" t="str">
        <f t="shared" si="57"/>
        <v/>
      </c>
      <c r="AY7" s="31" t="str">
        <f t="shared" si="58"/>
        <v/>
      </c>
      <c r="AZ7" s="29" t="str">
        <f t="shared" si="59"/>
        <v/>
      </c>
      <c r="BA7" s="30" t="str">
        <f t="shared" si="60"/>
        <v/>
      </c>
      <c r="BB7" s="31" t="str">
        <f t="shared" si="61"/>
        <v/>
      </c>
      <c r="BC7" s="29" t="str">
        <f t="shared" si="62"/>
        <v/>
      </c>
      <c r="BD7" s="30" t="str">
        <f t="shared" si="63"/>
        <v/>
      </c>
      <c r="BE7" s="31" t="str">
        <f t="shared" si="64"/>
        <v/>
      </c>
      <c r="BF7" s="29" t="str">
        <f t="shared" si="65"/>
        <v/>
      </c>
      <c r="BG7" s="30" t="str">
        <f t="shared" si="66"/>
        <v/>
      </c>
      <c r="BH7" s="31" t="str">
        <f t="shared" si="67"/>
        <v/>
      </c>
      <c r="BI7" s="29" t="str">
        <f t="shared" si="68"/>
        <v/>
      </c>
      <c r="BJ7" s="30" t="str">
        <f t="shared" si="69"/>
        <v/>
      </c>
      <c r="BK7" s="31" t="str">
        <f t="shared" si="70"/>
        <v/>
      </c>
      <c r="BL7" s="29" t="str">
        <f t="shared" si="71"/>
        <v/>
      </c>
      <c r="BM7" s="30" t="str">
        <f t="shared" si="72"/>
        <v/>
      </c>
      <c r="BN7" s="31" t="str">
        <f t="shared" si="73"/>
        <v/>
      </c>
      <c r="BO7" s="29" t="str">
        <f t="shared" si="74"/>
        <v/>
      </c>
      <c r="BP7" s="30" t="str">
        <f t="shared" si="75"/>
        <v/>
      </c>
      <c r="BQ7" s="31" t="str">
        <f t="shared" si="76"/>
        <v/>
      </c>
      <c r="BR7" s="29" t="str">
        <f t="shared" si="77"/>
        <v/>
      </c>
      <c r="BS7" s="30" t="str">
        <f t="shared" si="78"/>
        <v/>
      </c>
      <c r="BT7" s="31" t="str">
        <f t="shared" si="79"/>
        <v/>
      </c>
      <c r="BU7" s="29" t="str">
        <f t="shared" si="80"/>
        <v/>
      </c>
      <c r="BV7" s="29">
        <f t="shared" si="81"/>
        <v>0</v>
      </c>
      <c r="BW7" s="32">
        <f t="shared" si="82"/>
        <v>0</v>
      </c>
    </row>
    <row r="8" spans="1:80" ht="14.4" x14ac:dyDescent="0.3">
      <c r="A8" s="8"/>
      <c r="B8" s="8"/>
      <c r="C8" s="8"/>
      <c r="D8" s="8"/>
      <c r="E8" s="8"/>
      <c r="F8" s="9"/>
      <c r="G8" s="8"/>
      <c r="H8" s="10"/>
      <c r="I8" s="9">
        <v>45809</v>
      </c>
      <c r="J8" s="9">
        <v>46173</v>
      </c>
      <c r="K8" s="37"/>
      <c r="L8" s="29">
        <f t="shared" si="19"/>
        <v>12</v>
      </c>
      <c r="M8" s="29">
        <f t="shared" si="20"/>
        <v>0</v>
      </c>
      <c r="N8" s="30">
        <f t="shared" si="21"/>
        <v>45809</v>
      </c>
      <c r="O8" s="31" t="str">
        <f t="shared" si="22"/>
        <v>06/30/2025</v>
      </c>
      <c r="P8" s="29">
        <f t="shared" si="23"/>
        <v>0</v>
      </c>
      <c r="Q8" s="30">
        <f t="shared" si="24"/>
        <v>45839</v>
      </c>
      <c r="R8" s="31" t="str">
        <f t="shared" si="25"/>
        <v>07/31/2025</v>
      </c>
      <c r="S8" s="29">
        <f t="shared" si="26"/>
        <v>0</v>
      </c>
      <c r="T8" s="30">
        <f t="shared" si="27"/>
        <v>45870</v>
      </c>
      <c r="U8" s="31" t="str">
        <f t="shared" si="28"/>
        <v>08/31/2025</v>
      </c>
      <c r="V8" s="29">
        <f t="shared" si="29"/>
        <v>0</v>
      </c>
      <c r="W8" s="30">
        <f t="shared" si="30"/>
        <v>45901</v>
      </c>
      <c r="X8" s="31" t="str">
        <f t="shared" si="31"/>
        <v>09/30/2025</v>
      </c>
      <c r="Y8" s="29">
        <f t="shared" si="32"/>
        <v>0</v>
      </c>
      <c r="Z8" s="30">
        <f t="shared" si="33"/>
        <v>45931</v>
      </c>
      <c r="AA8" s="31" t="str">
        <f t="shared" si="34"/>
        <v>10/31/2025</v>
      </c>
      <c r="AB8" s="29">
        <f t="shared" si="35"/>
        <v>0</v>
      </c>
      <c r="AC8" s="30">
        <f t="shared" si="36"/>
        <v>45962</v>
      </c>
      <c r="AD8" s="31" t="str">
        <f t="shared" si="37"/>
        <v>11/30/2025</v>
      </c>
      <c r="AE8" s="29">
        <f t="shared" si="38"/>
        <v>0</v>
      </c>
      <c r="AF8" s="30">
        <f t="shared" si="39"/>
        <v>45992</v>
      </c>
      <c r="AG8" s="31" t="str">
        <f t="shared" si="40"/>
        <v>12/31/2025</v>
      </c>
      <c r="AH8" s="29">
        <f t="shared" si="41"/>
        <v>0</v>
      </c>
      <c r="AI8" s="30">
        <f t="shared" si="42"/>
        <v>46023</v>
      </c>
      <c r="AJ8" s="31" t="str">
        <f t="shared" si="43"/>
        <v>01/31/2026</v>
      </c>
      <c r="AK8" s="29">
        <f t="shared" si="44"/>
        <v>0</v>
      </c>
      <c r="AL8" s="30">
        <f t="shared" si="45"/>
        <v>46054</v>
      </c>
      <c r="AM8" s="31" t="str">
        <f t="shared" si="46"/>
        <v>02/28/2026</v>
      </c>
      <c r="AN8" s="29">
        <f t="shared" si="47"/>
        <v>0</v>
      </c>
      <c r="AO8" s="30">
        <f t="shared" si="48"/>
        <v>46082</v>
      </c>
      <c r="AP8" s="31" t="str">
        <f t="shared" si="49"/>
        <v>03/31/2026</v>
      </c>
      <c r="AQ8" s="29">
        <f t="shared" si="50"/>
        <v>0</v>
      </c>
      <c r="AR8" s="30">
        <f t="shared" si="51"/>
        <v>46113</v>
      </c>
      <c r="AS8" s="31" t="str">
        <f t="shared" si="52"/>
        <v>04/30/2026</v>
      </c>
      <c r="AT8" s="29">
        <f t="shared" si="53"/>
        <v>0</v>
      </c>
      <c r="AU8" s="30">
        <f t="shared" si="54"/>
        <v>46143</v>
      </c>
      <c r="AV8" s="31" t="str">
        <f t="shared" si="55"/>
        <v>05/31/2026</v>
      </c>
      <c r="AW8" s="29">
        <f t="shared" si="56"/>
        <v>0</v>
      </c>
      <c r="AX8" s="30" t="str">
        <f t="shared" si="57"/>
        <v/>
      </c>
      <c r="AY8" s="31" t="str">
        <f t="shared" si="58"/>
        <v/>
      </c>
      <c r="AZ8" s="29" t="str">
        <f t="shared" si="59"/>
        <v/>
      </c>
      <c r="BA8" s="30" t="str">
        <f t="shared" si="60"/>
        <v/>
      </c>
      <c r="BB8" s="31" t="str">
        <f t="shared" si="61"/>
        <v/>
      </c>
      <c r="BC8" s="29" t="str">
        <f t="shared" si="62"/>
        <v/>
      </c>
      <c r="BD8" s="30" t="str">
        <f t="shared" si="63"/>
        <v/>
      </c>
      <c r="BE8" s="31" t="str">
        <f t="shared" si="64"/>
        <v/>
      </c>
      <c r="BF8" s="29" t="str">
        <f t="shared" si="65"/>
        <v/>
      </c>
      <c r="BG8" s="30" t="str">
        <f t="shared" si="66"/>
        <v/>
      </c>
      <c r="BH8" s="31" t="str">
        <f t="shared" si="67"/>
        <v/>
      </c>
      <c r="BI8" s="29" t="str">
        <f t="shared" si="68"/>
        <v/>
      </c>
      <c r="BJ8" s="30" t="str">
        <f t="shared" si="69"/>
        <v/>
      </c>
      <c r="BK8" s="31" t="str">
        <f t="shared" si="70"/>
        <v/>
      </c>
      <c r="BL8" s="29" t="str">
        <f t="shared" si="71"/>
        <v/>
      </c>
      <c r="BM8" s="30" t="str">
        <f t="shared" si="72"/>
        <v/>
      </c>
      <c r="BN8" s="31" t="str">
        <f t="shared" si="73"/>
        <v/>
      </c>
      <c r="BO8" s="29" t="str">
        <f t="shared" si="74"/>
        <v/>
      </c>
      <c r="BP8" s="30" t="str">
        <f t="shared" si="75"/>
        <v/>
      </c>
      <c r="BQ8" s="31" t="str">
        <f t="shared" si="76"/>
        <v/>
      </c>
      <c r="BR8" s="29" t="str">
        <f t="shared" si="77"/>
        <v/>
      </c>
      <c r="BS8" s="30" t="str">
        <f t="shared" si="78"/>
        <v/>
      </c>
      <c r="BT8" s="31" t="str">
        <f t="shared" si="79"/>
        <v/>
      </c>
      <c r="BU8" s="29" t="str">
        <f t="shared" si="80"/>
        <v/>
      </c>
      <c r="BV8" s="29">
        <f t="shared" si="81"/>
        <v>0</v>
      </c>
      <c r="BW8" s="32">
        <f t="shared" si="82"/>
        <v>0</v>
      </c>
    </row>
    <row r="9" spans="1:80" ht="18.75" customHeight="1" x14ac:dyDescent="0.3">
      <c r="A9" s="8"/>
      <c r="B9" s="8"/>
      <c r="C9" s="8"/>
      <c r="D9" s="8"/>
      <c r="E9" s="8"/>
      <c r="F9" s="9"/>
      <c r="G9" s="8"/>
      <c r="H9" s="10"/>
      <c r="I9" s="9">
        <v>45809</v>
      </c>
      <c r="J9" s="9">
        <v>46173</v>
      </c>
      <c r="K9" s="37"/>
      <c r="L9" s="29">
        <f t="shared" si="19"/>
        <v>12</v>
      </c>
      <c r="M9" s="29">
        <f t="shared" si="20"/>
        <v>0</v>
      </c>
      <c r="N9" s="30">
        <f t="shared" si="21"/>
        <v>45809</v>
      </c>
      <c r="O9" s="31" t="str">
        <f t="shared" si="22"/>
        <v>06/30/2025</v>
      </c>
      <c r="P9" s="29">
        <f t="shared" si="23"/>
        <v>0</v>
      </c>
      <c r="Q9" s="30">
        <f t="shared" si="24"/>
        <v>45839</v>
      </c>
      <c r="R9" s="31" t="str">
        <f t="shared" si="25"/>
        <v>07/31/2025</v>
      </c>
      <c r="S9" s="29">
        <f t="shared" si="26"/>
        <v>0</v>
      </c>
      <c r="T9" s="30">
        <f t="shared" si="27"/>
        <v>45870</v>
      </c>
      <c r="U9" s="31" t="str">
        <f t="shared" si="28"/>
        <v>08/31/2025</v>
      </c>
      <c r="V9" s="29">
        <f t="shared" si="29"/>
        <v>0</v>
      </c>
      <c r="W9" s="30">
        <f t="shared" si="30"/>
        <v>45901</v>
      </c>
      <c r="X9" s="31" t="str">
        <f t="shared" si="31"/>
        <v>09/30/2025</v>
      </c>
      <c r="Y9" s="29">
        <f t="shared" si="32"/>
        <v>0</v>
      </c>
      <c r="Z9" s="30">
        <f t="shared" si="33"/>
        <v>45931</v>
      </c>
      <c r="AA9" s="31" t="str">
        <f t="shared" si="34"/>
        <v>10/31/2025</v>
      </c>
      <c r="AB9" s="29">
        <f t="shared" si="35"/>
        <v>0</v>
      </c>
      <c r="AC9" s="30">
        <f t="shared" si="36"/>
        <v>45962</v>
      </c>
      <c r="AD9" s="31" t="str">
        <f t="shared" si="37"/>
        <v>11/30/2025</v>
      </c>
      <c r="AE9" s="29">
        <f t="shared" si="38"/>
        <v>0</v>
      </c>
      <c r="AF9" s="30">
        <f t="shared" si="39"/>
        <v>45992</v>
      </c>
      <c r="AG9" s="31" t="str">
        <f t="shared" si="40"/>
        <v>12/31/2025</v>
      </c>
      <c r="AH9" s="29">
        <f t="shared" si="41"/>
        <v>0</v>
      </c>
      <c r="AI9" s="30">
        <f t="shared" si="42"/>
        <v>46023</v>
      </c>
      <c r="AJ9" s="31" t="str">
        <f t="shared" si="43"/>
        <v>01/31/2026</v>
      </c>
      <c r="AK9" s="29">
        <f t="shared" si="44"/>
        <v>0</v>
      </c>
      <c r="AL9" s="30">
        <f t="shared" si="45"/>
        <v>46054</v>
      </c>
      <c r="AM9" s="31" t="str">
        <f t="shared" si="46"/>
        <v>02/28/2026</v>
      </c>
      <c r="AN9" s="29">
        <f t="shared" si="47"/>
        <v>0</v>
      </c>
      <c r="AO9" s="30">
        <f t="shared" si="48"/>
        <v>46082</v>
      </c>
      <c r="AP9" s="31" t="str">
        <f t="shared" si="49"/>
        <v>03/31/2026</v>
      </c>
      <c r="AQ9" s="29">
        <f t="shared" si="50"/>
        <v>0</v>
      </c>
      <c r="AR9" s="30">
        <f t="shared" si="51"/>
        <v>46113</v>
      </c>
      <c r="AS9" s="31" t="str">
        <f t="shared" si="52"/>
        <v>04/30/2026</v>
      </c>
      <c r="AT9" s="29">
        <f t="shared" si="53"/>
        <v>0</v>
      </c>
      <c r="AU9" s="30">
        <f t="shared" si="54"/>
        <v>46143</v>
      </c>
      <c r="AV9" s="31" t="str">
        <f t="shared" si="55"/>
        <v>05/31/2026</v>
      </c>
      <c r="AW9" s="29">
        <f t="shared" si="56"/>
        <v>0</v>
      </c>
      <c r="AX9" s="30" t="str">
        <f t="shared" si="57"/>
        <v/>
      </c>
      <c r="AY9" s="31" t="str">
        <f t="shared" si="58"/>
        <v/>
      </c>
      <c r="AZ9" s="29" t="str">
        <f t="shared" si="59"/>
        <v/>
      </c>
      <c r="BA9" s="30" t="str">
        <f t="shared" si="60"/>
        <v/>
      </c>
      <c r="BB9" s="31" t="str">
        <f t="shared" si="61"/>
        <v/>
      </c>
      <c r="BC9" s="29" t="str">
        <f t="shared" si="62"/>
        <v/>
      </c>
      <c r="BD9" s="30" t="str">
        <f t="shared" si="63"/>
        <v/>
      </c>
      <c r="BE9" s="31" t="str">
        <f t="shared" si="64"/>
        <v/>
      </c>
      <c r="BF9" s="29" t="str">
        <f t="shared" si="65"/>
        <v/>
      </c>
      <c r="BG9" s="30" t="str">
        <f t="shared" si="66"/>
        <v/>
      </c>
      <c r="BH9" s="31" t="str">
        <f t="shared" si="67"/>
        <v/>
      </c>
      <c r="BI9" s="29" t="str">
        <f t="shared" si="68"/>
        <v/>
      </c>
      <c r="BJ9" s="30" t="str">
        <f t="shared" si="69"/>
        <v/>
      </c>
      <c r="BK9" s="31" t="str">
        <f t="shared" si="70"/>
        <v/>
      </c>
      <c r="BL9" s="29" t="str">
        <f t="shared" si="71"/>
        <v/>
      </c>
      <c r="BM9" s="30" t="str">
        <f t="shared" si="72"/>
        <v/>
      </c>
      <c r="BN9" s="31" t="str">
        <f t="shared" si="73"/>
        <v/>
      </c>
      <c r="BO9" s="29" t="str">
        <f t="shared" si="74"/>
        <v/>
      </c>
      <c r="BP9" s="30" t="str">
        <f t="shared" si="75"/>
        <v/>
      </c>
      <c r="BQ9" s="31" t="str">
        <f t="shared" si="76"/>
        <v/>
      </c>
      <c r="BR9" s="29" t="str">
        <f t="shared" si="77"/>
        <v/>
      </c>
      <c r="BS9" s="30" t="str">
        <f t="shared" si="78"/>
        <v/>
      </c>
      <c r="BT9" s="31" t="str">
        <f t="shared" si="79"/>
        <v/>
      </c>
      <c r="BU9" s="29" t="str">
        <f t="shared" si="80"/>
        <v/>
      </c>
      <c r="BV9" s="29">
        <f t="shared" si="81"/>
        <v>0</v>
      </c>
      <c r="BW9" s="32">
        <f t="shared" si="82"/>
        <v>0</v>
      </c>
    </row>
    <row r="10" spans="1:80" ht="18.75" customHeight="1" x14ac:dyDescent="0.3">
      <c r="A10" s="8"/>
      <c r="B10" s="8"/>
      <c r="C10" s="8"/>
      <c r="D10" s="8"/>
      <c r="E10" s="8"/>
      <c r="F10" s="9"/>
      <c r="G10" s="8"/>
      <c r="H10" s="10"/>
      <c r="I10" s="9">
        <v>45809</v>
      </c>
      <c r="J10" s="9">
        <v>46173</v>
      </c>
      <c r="K10" s="37"/>
      <c r="L10" s="29">
        <f t="shared" si="19"/>
        <v>12</v>
      </c>
      <c r="M10" s="29">
        <f t="shared" si="20"/>
        <v>0</v>
      </c>
      <c r="N10" s="30">
        <f t="shared" si="21"/>
        <v>45809</v>
      </c>
      <c r="O10" s="31" t="str">
        <f t="shared" si="22"/>
        <v>06/30/2025</v>
      </c>
      <c r="P10" s="29">
        <f t="shared" si="23"/>
        <v>0</v>
      </c>
      <c r="Q10" s="30">
        <f t="shared" si="24"/>
        <v>45839</v>
      </c>
      <c r="R10" s="31" t="str">
        <f t="shared" si="25"/>
        <v>07/31/2025</v>
      </c>
      <c r="S10" s="29">
        <f t="shared" si="26"/>
        <v>0</v>
      </c>
      <c r="T10" s="30">
        <f t="shared" si="27"/>
        <v>45870</v>
      </c>
      <c r="U10" s="31" t="str">
        <f t="shared" si="28"/>
        <v>08/31/2025</v>
      </c>
      <c r="V10" s="29">
        <f t="shared" si="29"/>
        <v>0</v>
      </c>
      <c r="W10" s="30">
        <f t="shared" si="30"/>
        <v>45901</v>
      </c>
      <c r="X10" s="31" t="str">
        <f t="shared" si="31"/>
        <v>09/30/2025</v>
      </c>
      <c r="Y10" s="29">
        <f t="shared" si="32"/>
        <v>0</v>
      </c>
      <c r="Z10" s="30">
        <f t="shared" si="33"/>
        <v>45931</v>
      </c>
      <c r="AA10" s="31" t="str">
        <f t="shared" si="34"/>
        <v>10/31/2025</v>
      </c>
      <c r="AB10" s="29">
        <f t="shared" si="35"/>
        <v>0</v>
      </c>
      <c r="AC10" s="30">
        <f t="shared" si="36"/>
        <v>45962</v>
      </c>
      <c r="AD10" s="31" t="str">
        <f t="shared" si="37"/>
        <v>11/30/2025</v>
      </c>
      <c r="AE10" s="29">
        <f t="shared" si="38"/>
        <v>0</v>
      </c>
      <c r="AF10" s="30">
        <f t="shared" si="39"/>
        <v>45992</v>
      </c>
      <c r="AG10" s="31" t="str">
        <f t="shared" si="40"/>
        <v>12/31/2025</v>
      </c>
      <c r="AH10" s="29">
        <f t="shared" si="41"/>
        <v>0</v>
      </c>
      <c r="AI10" s="30">
        <f t="shared" si="42"/>
        <v>46023</v>
      </c>
      <c r="AJ10" s="31" t="str">
        <f t="shared" si="43"/>
        <v>01/31/2026</v>
      </c>
      <c r="AK10" s="29">
        <f t="shared" si="44"/>
        <v>0</v>
      </c>
      <c r="AL10" s="30">
        <f t="shared" si="45"/>
        <v>46054</v>
      </c>
      <c r="AM10" s="31" t="str">
        <f t="shared" si="46"/>
        <v>02/28/2026</v>
      </c>
      <c r="AN10" s="29">
        <f t="shared" si="47"/>
        <v>0</v>
      </c>
      <c r="AO10" s="30">
        <f t="shared" si="48"/>
        <v>46082</v>
      </c>
      <c r="AP10" s="31" t="str">
        <f t="shared" si="49"/>
        <v>03/31/2026</v>
      </c>
      <c r="AQ10" s="29">
        <f t="shared" si="50"/>
        <v>0</v>
      </c>
      <c r="AR10" s="30">
        <f t="shared" si="51"/>
        <v>46113</v>
      </c>
      <c r="AS10" s="31" t="str">
        <f t="shared" si="52"/>
        <v>04/30/2026</v>
      </c>
      <c r="AT10" s="29">
        <f t="shared" si="53"/>
        <v>0</v>
      </c>
      <c r="AU10" s="30">
        <f t="shared" si="54"/>
        <v>46143</v>
      </c>
      <c r="AV10" s="31" t="str">
        <f t="shared" si="55"/>
        <v>05/31/2026</v>
      </c>
      <c r="AW10" s="29">
        <f t="shared" si="56"/>
        <v>0</v>
      </c>
      <c r="AX10" s="30" t="str">
        <f t="shared" si="57"/>
        <v/>
      </c>
      <c r="AY10" s="31" t="str">
        <f t="shared" si="58"/>
        <v/>
      </c>
      <c r="AZ10" s="29" t="str">
        <f t="shared" si="59"/>
        <v/>
      </c>
      <c r="BA10" s="30" t="str">
        <f t="shared" si="60"/>
        <v/>
      </c>
      <c r="BB10" s="31" t="str">
        <f t="shared" si="61"/>
        <v/>
      </c>
      <c r="BC10" s="29" t="str">
        <f t="shared" si="62"/>
        <v/>
      </c>
      <c r="BD10" s="30" t="str">
        <f t="shared" si="63"/>
        <v/>
      </c>
      <c r="BE10" s="31" t="str">
        <f t="shared" si="64"/>
        <v/>
      </c>
      <c r="BF10" s="29" t="str">
        <f t="shared" si="65"/>
        <v/>
      </c>
      <c r="BG10" s="30" t="str">
        <f t="shared" si="66"/>
        <v/>
      </c>
      <c r="BH10" s="31" t="str">
        <f t="shared" si="67"/>
        <v/>
      </c>
      <c r="BI10" s="29" t="str">
        <f t="shared" si="68"/>
        <v/>
      </c>
      <c r="BJ10" s="30" t="str">
        <f t="shared" si="69"/>
        <v/>
      </c>
      <c r="BK10" s="31" t="str">
        <f t="shared" si="70"/>
        <v/>
      </c>
      <c r="BL10" s="29" t="str">
        <f t="shared" si="71"/>
        <v/>
      </c>
      <c r="BM10" s="30" t="str">
        <f t="shared" si="72"/>
        <v/>
      </c>
      <c r="BN10" s="31" t="str">
        <f t="shared" si="73"/>
        <v/>
      </c>
      <c r="BO10" s="29" t="str">
        <f t="shared" si="74"/>
        <v/>
      </c>
      <c r="BP10" s="30" t="str">
        <f t="shared" si="75"/>
        <v/>
      </c>
      <c r="BQ10" s="31" t="str">
        <f t="shared" si="76"/>
        <v/>
      </c>
      <c r="BR10" s="29" t="str">
        <f t="shared" si="77"/>
        <v/>
      </c>
      <c r="BS10" s="30" t="str">
        <f t="shared" si="78"/>
        <v/>
      </c>
      <c r="BT10" s="31" t="str">
        <f t="shared" si="79"/>
        <v/>
      </c>
      <c r="BU10" s="29" t="str">
        <f t="shared" si="80"/>
        <v/>
      </c>
      <c r="BV10" s="29">
        <f t="shared" si="81"/>
        <v>0</v>
      </c>
      <c r="BW10" s="32">
        <f t="shared" si="82"/>
        <v>0</v>
      </c>
    </row>
    <row r="11" spans="1:80" ht="18.75" customHeight="1" x14ac:dyDescent="0.3">
      <c r="A11" s="11"/>
      <c r="B11" s="8"/>
      <c r="C11" s="11"/>
      <c r="D11" s="11"/>
      <c r="E11" s="11"/>
      <c r="F11" s="11"/>
      <c r="G11" s="11"/>
      <c r="H11" s="12"/>
      <c r="I11" s="9">
        <v>45809</v>
      </c>
      <c r="J11" s="9">
        <v>46173</v>
      </c>
      <c r="K11" s="31"/>
      <c r="L11" s="29">
        <f t="shared" si="19"/>
        <v>12</v>
      </c>
      <c r="M11" s="29">
        <f t="shared" si="20"/>
        <v>0</v>
      </c>
      <c r="N11" s="30">
        <f t="shared" si="21"/>
        <v>45809</v>
      </c>
      <c r="O11" s="31" t="str">
        <f t="shared" si="22"/>
        <v>06/30/2025</v>
      </c>
      <c r="P11" s="29">
        <f t="shared" si="23"/>
        <v>0</v>
      </c>
      <c r="Q11" s="30">
        <f t="shared" si="24"/>
        <v>45839</v>
      </c>
      <c r="R11" s="31" t="str">
        <f t="shared" si="25"/>
        <v>07/31/2025</v>
      </c>
      <c r="S11" s="29">
        <f t="shared" si="26"/>
        <v>0</v>
      </c>
      <c r="T11" s="30">
        <f t="shared" si="27"/>
        <v>45870</v>
      </c>
      <c r="U11" s="31" t="str">
        <f t="shared" si="28"/>
        <v>08/31/2025</v>
      </c>
      <c r="V11" s="29">
        <f t="shared" si="29"/>
        <v>0</v>
      </c>
      <c r="W11" s="30">
        <f t="shared" si="30"/>
        <v>45901</v>
      </c>
      <c r="X11" s="31" t="str">
        <f t="shared" si="31"/>
        <v>09/30/2025</v>
      </c>
      <c r="Y11" s="29">
        <f t="shared" si="32"/>
        <v>0</v>
      </c>
      <c r="Z11" s="30">
        <f t="shared" si="33"/>
        <v>45931</v>
      </c>
      <c r="AA11" s="31" t="str">
        <f t="shared" si="34"/>
        <v>10/31/2025</v>
      </c>
      <c r="AB11" s="29">
        <f t="shared" si="35"/>
        <v>0</v>
      </c>
      <c r="AC11" s="30">
        <f t="shared" si="36"/>
        <v>45962</v>
      </c>
      <c r="AD11" s="31" t="str">
        <f t="shared" si="37"/>
        <v>11/30/2025</v>
      </c>
      <c r="AE11" s="29">
        <f t="shared" si="38"/>
        <v>0</v>
      </c>
      <c r="AF11" s="30">
        <f t="shared" si="39"/>
        <v>45992</v>
      </c>
      <c r="AG11" s="31" t="str">
        <f t="shared" si="40"/>
        <v>12/31/2025</v>
      </c>
      <c r="AH11" s="29">
        <f t="shared" si="41"/>
        <v>0</v>
      </c>
      <c r="AI11" s="30">
        <f t="shared" si="42"/>
        <v>46023</v>
      </c>
      <c r="AJ11" s="31" t="str">
        <f t="shared" si="43"/>
        <v>01/31/2026</v>
      </c>
      <c r="AK11" s="29">
        <f t="shared" si="44"/>
        <v>0</v>
      </c>
      <c r="AL11" s="30">
        <f t="shared" si="45"/>
        <v>46054</v>
      </c>
      <c r="AM11" s="31" t="str">
        <f t="shared" si="46"/>
        <v>02/28/2026</v>
      </c>
      <c r="AN11" s="29">
        <f t="shared" si="47"/>
        <v>0</v>
      </c>
      <c r="AO11" s="30">
        <f t="shared" si="48"/>
        <v>46082</v>
      </c>
      <c r="AP11" s="31" t="str">
        <f t="shared" si="49"/>
        <v>03/31/2026</v>
      </c>
      <c r="AQ11" s="29">
        <f t="shared" si="50"/>
        <v>0</v>
      </c>
      <c r="AR11" s="30">
        <f t="shared" si="51"/>
        <v>46113</v>
      </c>
      <c r="AS11" s="31" t="str">
        <f t="shared" si="52"/>
        <v>04/30/2026</v>
      </c>
      <c r="AT11" s="29">
        <f t="shared" si="53"/>
        <v>0</v>
      </c>
      <c r="AU11" s="30">
        <f t="shared" si="54"/>
        <v>46143</v>
      </c>
      <c r="AV11" s="31" t="str">
        <f t="shared" si="55"/>
        <v>05/31/2026</v>
      </c>
      <c r="AW11" s="29">
        <f t="shared" si="56"/>
        <v>0</v>
      </c>
      <c r="AX11" s="30" t="str">
        <f t="shared" si="57"/>
        <v/>
      </c>
      <c r="AY11" s="31" t="str">
        <f t="shared" si="58"/>
        <v/>
      </c>
      <c r="AZ11" s="29" t="str">
        <f t="shared" si="59"/>
        <v/>
      </c>
      <c r="BA11" s="30" t="str">
        <f t="shared" si="60"/>
        <v/>
      </c>
      <c r="BB11" s="31" t="str">
        <f t="shared" si="61"/>
        <v/>
      </c>
      <c r="BC11" s="29" t="str">
        <f t="shared" si="62"/>
        <v/>
      </c>
      <c r="BD11" s="30" t="str">
        <f t="shared" si="63"/>
        <v/>
      </c>
      <c r="BE11" s="31" t="str">
        <f t="shared" si="64"/>
        <v/>
      </c>
      <c r="BF11" s="29" t="str">
        <f t="shared" si="65"/>
        <v/>
      </c>
      <c r="BG11" s="30" t="str">
        <f t="shared" si="66"/>
        <v/>
      </c>
      <c r="BH11" s="31" t="str">
        <f t="shared" si="67"/>
        <v/>
      </c>
      <c r="BI11" s="29" t="str">
        <f t="shared" si="68"/>
        <v/>
      </c>
      <c r="BJ11" s="30" t="str">
        <f t="shared" si="69"/>
        <v/>
      </c>
      <c r="BK11" s="31" t="str">
        <f t="shared" si="70"/>
        <v/>
      </c>
      <c r="BL11" s="29" t="str">
        <f t="shared" si="71"/>
        <v/>
      </c>
      <c r="BM11" s="30" t="str">
        <f t="shared" si="72"/>
        <v/>
      </c>
      <c r="BN11" s="31" t="str">
        <f t="shared" si="73"/>
        <v/>
      </c>
      <c r="BO11" s="29" t="str">
        <f t="shared" si="74"/>
        <v/>
      </c>
      <c r="BP11" s="30" t="str">
        <f t="shared" si="75"/>
        <v/>
      </c>
      <c r="BQ11" s="31" t="str">
        <f t="shared" si="76"/>
        <v/>
      </c>
      <c r="BR11" s="29" t="str">
        <f t="shared" si="77"/>
        <v/>
      </c>
      <c r="BS11" s="30" t="str">
        <f t="shared" si="78"/>
        <v/>
      </c>
      <c r="BT11" s="31" t="str">
        <f t="shared" si="79"/>
        <v/>
      </c>
      <c r="BU11" s="29" t="str">
        <f t="shared" si="80"/>
        <v/>
      </c>
      <c r="BV11" s="29">
        <f t="shared" si="81"/>
        <v>0</v>
      </c>
      <c r="BW11" s="32">
        <f t="shared" si="82"/>
        <v>0</v>
      </c>
    </row>
    <row r="12" spans="1:80" ht="18.75" customHeight="1" x14ac:dyDescent="0.3">
      <c r="A12" s="11"/>
      <c r="B12" s="8"/>
      <c r="C12" s="11"/>
      <c r="D12" s="11"/>
      <c r="E12" s="11"/>
      <c r="F12" s="11"/>
      <c r="G12" s="11"/>
      <c r="H12" s="12"/>
      <c r="I12" s="9">
        <v>45809</v>
      </c>
      <c r="J12" s="9">
        <v>46173</v>
      </c>
      <c r="K12" s="31"/>
      <c r="L12" s="29">
        <f t="shared" si="19"/>
        <v>12</v>
      </c>
      <c r="M12" s="29">
        <f t="shared" si="20"/>
        <v>0</v>
      </c>
      <c r="N12" s="30">
        <f t="shared" si="21"/>
        <v>45809</v>
      </c>
      <c r="O12" s="31" t="str">
        <f t="shared" si="22"/>
        <v>06/30/2025</v>
      </c>
      <c r="P12" s="29">
        <f t="shared" si="23"/>
        <v>0</v>
      </c>
      <c r="Q12" s="30">
        <f t="shared" si="24"/>
        <v>45839</v>
      </c>
      <c r="R12" s="31" t="str">
        <f t="shared" si="25"/>
        <v>07/31/2025</v>
      </c>
      <c r="S12" s="29">
        <f t="shared" si="26"/>
        <v>0</v>
      </c>
      <c r="T12" s="30">
        <f t="shared" si="27"/>
        <v>45870</v>
      </c>
      <c r="U12" s="31" t="str">
        <f t="shared" si="28"/>
        <v>08/31/2025</v>
      </c>
      <c r="V12" s="29">
        <f t="shared" si="29"/>
        <v>0</v>
      </c>
      <c r="W12" s="30">
        <f t="shared" si="30"/>
        <v>45901</v>
      </c>
      <c r="X12" s="31" t="str">
        <f t="shared" si="31"/>
        <v>09/30/2025</v>
      </c>
      <c r="Y12" s="29">
        <f t="shared" si="32"/>
        <v>0</v>
      </c>
      <c r="Z12" s="30">
        <f t="shared" si="33"/>
        <v>45931</v>
      </c>
      <c r="AA12" s="31" t="str">
        <f t="shared" si="34"/>
        <v>10/31/2025</v>
      </c>
      <c r="AB12" s="29">
        <f t="shared" si="35"/>
        <v>0</v>
      </c>
      <c r="AC12" s="30">
        <f t="shared" si="36"/>
        <v>45962</v>
      </c>
      <c r="AD12" s="31" t="str">
        <f t="shared" si="37"/>
        <v>11/30/2025</v>
      </c>
      <c r="AE12" s="29">
        <f t="shared" si="38"/>
        <v>0</v>
      </c>
      <c r="AF12" s="30">
        <f t="shared" si="39"/>
        <v>45992</v>
      </c>
      <c r="AG12" s="31" t="str">
        <f t="shared" si="40"/>
        <v>12/31/2025</v>
      </c>
      <c r="AH12" s="29">
        <f t="shared" si="41"/>
        <v>0</v>
      </c>
      <c r="AI12" s="30">
        <f t="shared" si="42"/>
        <v>46023</v>
      </c>
      <c r="AJ12" s="31" t="str">
        <f t="shared" si="43"/>
        <v>01/31/2026</v>
      </c>
      <c r="AK12" s="29">
        <f t="shared" si="44"/>
        <v>0</v>
      </c>
      <c r="AL12" s="30">
        <f t="shared" si="45"/>
        <v>46054</v>
      </c>
      <c r="AM12" s="31" t="str">
        <f t="shared" si="46"/>
        <v>02/28/2026</v>
      </c>
      <c r="AN12" s="29">
        <f t="shared" si="47"/>
        <v>0</v>
      </c>
      <c r="AO12" s="30">
        <f t="shared" si="48"/>
        <v>46082</v>
      </c>
      <c r="AP12" s="31" t="str">
        <f t="shared" si="49"/>
        <v>03/31/2026</v>
      </c>
      <c r="AQ12" s="29">
        <f t="shared" si="50"/>
        <v>0</v>
      </c>
      <c r="AR12" s="30">
        <f t="shared" si="51"/>
        <v>46113</v>
      </c>
      <c r="AS12" s="31" t="str">
        <f t="shared" si="52"/>
        <v>04/30/2026</v>
      </c>
      <c r="AT12" s="29">
        <f t="shared" si="53"/>
        <v>0</v>
      </c>
      <c r="AU12" s="30">
        <f t="shared" si="54"/>
        <v>46143</v>
      </c>
      <c r="AV12" s="31" t="str">
        <f t="shared" si="55"/>
        <v>05/31/2026</v>
      </c>
      <c r="AW12" s="29">
        <f t="shared" si="56"/>
        <v>0</v>
      </c>
      <c r="AX12" s="30" t="str">
        <f t="shared" si="57"/>
        <v/>
      </c>
      <c r="AY12" s="31" t="str">
        <f t="shared" si="58"/>
        <v/>
      </c>
      <c r="AZ12" s="29" t="str">
        <f t="shared" si="59"/>
        <v/>
      </c>
      <c r="BA12" s="30" t="str">
        <f t="shared" si="60"/>
        <v/>
      </c>
      <c r="BB12" s="31" t="str">
        <f t="shared" si="61"/>
        <v/>
      </c>
      <c r="BC12" s="29" t="str">
        <f t="shared" si="62"/>
        <v/>
      </c>
      <c r="BD12" s="30" t="str">
        <f t="shared" si="63"/>
        <v/>
      </c>
      <c r="BE12" s="31" t="str">
        <f t="shared" si="64"/>
        <v/>
      </c>
      <c r="BF12" s="29" t="str">
        <f t="shared" si="65"/>
        <v/>
      </c>
      <c r="BG12" s="30" t="str">
        <f t="shared" si="66"/>
        <v/>
      </c>
      <c r="BH12" s="31" t="str">
        <f t="shared" si="67"/>
        <v/>
      </c>
      <c r="BI12" s="29" t="str">
        <f t="shared" si="68"/>
        <v/>
      </c>
      <c r="BJ12" s="30" t="str">
        <f t="shared" si="69"/>
        <v/>
      </c>
      <c r="BK12" s="31" t="str">
        <f t="shared" si="70"/>
        <v/>
      </c>
      <c r="BL12" s="29" t="str">
        <f t="shared" si="71"/>
        <v/>
      </c>
      <c r="BM12" s="30" t="str">
        <f t="shared" si="72"/>
        <v/>
      </c>
      <c r="BN12" s="31" t="str">
        <f t="shared" si="73"/>
        <v/>
      </c>
      <c r="BO12" s="29" t="str">
        <f t="shared" si="74"/>
        <v/>
      </c>
      <c r="BP12" s="30" t="str">
        <f t="shared" si="75"/>
        <v/>
      </c>
      <c r="BQ12" s="31" t="str">
        <f t="shared" si="76"/>
        <v/>
      </c>
      <c r="BR12" s="29" t="str">
        <f t="shared" si="77"/>
        <v/>
      </c>
      <c r="BS12" s="30" t="str">
        <f t="shared" si="78"/>
        <v/>
      </c>
      <c r="BT12" s="31" t="str">
        <f t="shared" si="79"/>
        <v/>
      </c>
      <c r="BU12" s="29" t="str">
        <f t="shared" si="80"/>
        <v/>
      </c>
      <c r="BV12" s="29">
        <f t="shared" si="81"/>
        <v>0</v>
      </c>
      <c r="BW12" s="32">
        <f t="shared" si="82"/>
        <v>0</v>
      </c>
    </row>
    <row r="13" spans="1:80" ht="18.75" customHeight="1" x14ac:dyDescent="0.3">
      <c r="A13" s="11"/>
      <c r="B13" s="8"/>
      <c r="C13" s="11"/>
      <c r="D13" s="11"/>
      <c r="E13" s="11"/>
      <c r="F13" s="11"/>
      <c r="G13" s="11"/>
      <c r="H13" s="12"/>
      <c r="I13" s="9">
        <v>45809</v>
      </c>
      <c r="J13" s="9">
        <v>46173</v>
      </c>
      <c r="K13" s="31"/>
      <c r="L13" s="29">
        <f t="shared" si="19"/>
        <v>12</v>
      </c>
      <c r="M13" s="29">
        <f t="shared" si="20"/>
        <v>0</v>
      </c>
      <c r="N13" s="30">
        <f t="shared" si="21"/>
        <v>45809</v>
      </c>
      <c r="O13" s="31" t="str">
        <f t="shared" si="22"/>
        <v>06/30/2025</v>
      </c>
      <c r="P13" s="29">
        <f t="shared" si="23"/>
        <v>0</v>
      </c>
      <c r="Q13" s="30">
        <f t="shared" si="24"/>
        <v>45839</v>
      </c>
      <c r="R13" s="31" t="str">
        <f t="shared" si="25"/>
        <v>07/31/2025</v>
      </c>
      <c r="S13" s="29">
        <f t="shared" si="26"/>
        <v>0</v>
      </c>
      <c r="T13" s="30">
        <f t="shared" si="27"/>
        <v>45870</v>
      </c>
      <c r="U13" s="31" t="str">
        <f t="shared" si="28"/>
        <v>08/31/2025</v>
      </c>
      <c r="V13" s="29">
        <f t="shared" si="29"/>
        <v>0</v>
      </c>
      <c r="W13" s="30">
        <f t="shared" si="30"/>
        <v>45901</v>
      </c>
      <c r="X13" s="31" t="str">
        <f t="shared" si="31"/>
        <v>09/30/2025</v>
      </c>
      <c r="Y13" s="29">
        <f t="shared" si="32"/>
        <v>0</v>
      </c>
      <c r="Z13" s="30">
        <f t="shared" si="33"/>
        <v>45931</v>
      </c>
      <c r="AA13" s="31" t="str">
        <f t="shared" si="34"/>
        <v>10/31/2025</v>
      </c>
      <c r="AB13" s="29">
        <f t="shared" si="35"/>
        <v>0</v>
      </c>
      <c r="AC13" s="30">
        <f t="shared" si="36"/>
        <v>45962</v>
      </c>
      <c r="AD13" s="31" t="str">
        <f t="shared" si="37"/>
        <v>11/30/2025</v>
      </c>
      <c r="AE13" s="29">
        <f t="shared" si="38"/>
        <v>0</v>
      </c>
      <c r="AF13" s="30">
        <f t="shared" si="39"/>
        <v>45992</v>
      </c>
      <c r="AG13" s="31" t="str">
        <f t="shared" si="40"/>
        <v>12/31/2025</v>
      </c>
      <c r="AH13" s="29">
        <f t="shared" si="41"/>
        <v>0</v>
      </c>
      <c r="AI13" s="30">
        <f t="shared" si="42"/>
        <v>46023</v>
      </c>
      <c r="AJ13" s="31" t="str">
        <f t="shared" si="43"/>
        <v>01/31/2026</v>
      </c>
      <c r="AK13" s="29">
        <f t="shared" si="44"/>
        <v>0</v>
      </c>
      <c r="AL13" s="30">
        <f t="shared" si="45"/>
        <v>46054</v>
      </c>
      <c r="AM13" s="31" t="str">
        <f t="shared" si="46"/>
        <v>02/28/2026</v>
      </c>
      <c r="AN13" s="29">
        <f t="shared" si="47"/>
        <v>0</v>
      </c>
      <c r="AO13" s="30">
        <f t="shared" si="48"/>
        <v>46082</v>
      </c>
      <c r="AP13" s="31" t="str">
        <f t="shared" si="49"/>
        <v>03/31/2026</v>
      </c>
      <c r="AQ13" s="29">
        <f t="shared" si="50"/>
        <v>0</v>
      </c>
      <c r="AR13" s="30">
        <f t="shared" si="51"/>
        <v>46113</v>
      </c>
      <c r="AS13" s="31" t="str">
        <f t="shared" si="52"/>
        <v>04/30/2026</v>
      </c>
      <c r="AT13" s="29">
        <f t="shared" si="53"/>
        <v>0</v>
      </c>
      <c r="AU13" s="30">
        <f t="shared" si="54"/>
        <v>46143</v>
      </c>
      <c r="AV13" s="31" t="str">
        <f t="shared" si="55"/>
        <v>05/31/2026</v>
      </c>
      <c r="AW13" s="29">
        <f t="shared" si="56"/>
        <v>0</v>
      </c>
      <c r="AX13" s="30" t="str">
        <f t="shared" si="57"/>
        <v/>
      </c>
      <c r="AY13" s="31" t="str">
        <f t="shared" si="58"/>
        <v/>
      </c>
      <c r="AZ13" s="29" t="str">
        <f t="shared" si="59"/>
        <v/>
      </c>
      <c r="BA13" s="30" t="str">
        <f t="shared" si="60"/>
        <v/>
      </c>
      <c r="BB13" s="31" t="str">
        <f t="shared" si="61"/>
        <v/>
      </c>
      <c r="BC13" s="29" t="str">
        <f t="shared" si="62"/>
        <v/>
      </c>
      <c r="BD13" s="30" t="str">
        <f t="shared" si="63"/>
        <v/>
      </c>
      <c r="BE13" s="31" t="str">
        <f t="shared" si="64"/>
        <v/>
      </c>
      <c r="BF13" s="29" t="str">
        <f t="shared" si="65"/>
        <v/>
      </c>
      <c r="BG13" s="30" t="str">
        <f t="shared" si="66"/>
        <v/>
      </c>
      <c r="BH13" s="31" t="str">
        <f t="shared" si="67"/>
        <v/>
      </c>
      <c r="BI13" s="29" t="str">
        <f t="shared" si="68"/>
        <v/>
      </c>
      <c r="BJ13" s="30" t="str">
        <f t="shared" si="69"/>
        <v/>
      </c>
      <c r="BK13" s="31" t="str">
        <f t="shared" si="70"/>
        <v/>
      </c>
      <c r="BL13" s="29" t="str">
        <f t="shared" si="71"/>
        <v/>
      </c>
      <c r="BM13" s="30" t="str">
        <f t="shared" si="72"/>
        <v/>
      </c>
      <c r="BN13" s="31" t="str">
        <f t="shared" si="73"/>
        <v/>
      </c>
      <c r="BO13" s="29" t="str">
        <f t="shared" si="74"/>
        <v/>
      </c>
      <c r="BP13" s="30" t="str">
        <f t="shared" si="75"/>
        <v/>
      </c>
      <c r="BQ13" s="31" t="str">
        <f t="shared" si="76"/>
        <v/>
      </c>
      <c r="BR13" s="29" t="str">
        <f t="shared" si="77"/>
        <v/>
      </c>
      <c r="BS13" s="30" t="str">
        <f t="shared" si="78"/>
        <v/>
      </c>
      <c r="BT13" s="31" t="str">
        <f t="shared" si="79"/>
        <v/>
      </c>
      <c r="BU13" s="29" t="str">
        <f t="shared" si="80"/>
        <v/>
      </c>
      <c r="BV13" s="29">
        <f t="shared" si="81"/>
        <v>0</v>
      </c>
      <c r="BW13" s="32">
        <f t="shared" si="82"/>
        <v>0</v>
      </c>
    </row>
    <row r="14" spans="1:80" ht="18.75" customHeight="1" thickBot="1" x14ac:dyDescent="0.35">
      <c r="A14" s="14"/>
      <c r="B14" s="15"/>
      <c r="C14" s="14"/>
      <c r="D14" s="14"/>
      <c r="E14" s="14"/>
      <c r="F14" s="14"/>
      <c r="G14" s="14"/>
      <c r="H14" s="16"/>
      <c r="I14" s="9">
        <v>45809</v>
      </c>
      <c r="J14" s="9">
        <v>46173</v>
      </c>
      <c r="K14" s="35"/>
      <c r="L14" s="33">
        <f t="shared" si="19"/>
        <v>12</v>
      </c>
      <c r="M14" s="33">
        <f t="shared" si="20"/>
        <v>0</v>
      </c>
      <c r="N14" s="34">
        <f t="shared" si="21"/>
        <v>45809</v>
      </c>
      <c r="O14" s="35" t="str">
        <f t="shared" si="22"/>
        <v>06/30/2025</v>
      </c>
      <c r="P14" s="33">
        <f t="shared" si="23"/>
        <v>0</v>
      </c>
      <c r="Q14" s="34">
        <f t="shared" si="24"/>
        <v>45839</v>
      </c>
      <c r="R14" s="35" t="str">
        <f t="shared" si="25"/>
        <v>07/31/2025</v>
      </c>
      <c r="S14" s="33">
        <f t="shared" si="26"/>
        <v>0</v>
      </c>
      <c r="T14" s="34">
        <f t="shared" si="27"/>
        <v>45870</v>
      </c>
      <c r="U14" s="35" t="str">
        <f t="shared" si="28"/>
        <v>08/31/2025</v>
      </c>
      <c r="V14" s="33">
        <f t="shared" si="29"/>
        <v>0</v>
      </c>
      <c r="W14" s="34">
        <f t="shared" si="30"/>
        <v>45901</v>
      </c>
      <c r="X14" s="35" t="str">
        <f t="shared" si="31"/>
        <v>09/30/2025</v>
      </c>
      <c r="Y14" s="33">
        <f t="shared" si="32"/>
        <v>0</v>
      </c>
      <c r="Z14" s="34">
        <f t="shared" si="33"/>
        <v>45931</v>
      </c>
      <c r="AA14" s="35" t="str">
        <f t="shared" si="34"/>
        <v>10/31/2025</v>
      </c>
      <c r="AB14" s="33">
        <f t="shared" si="35"/>
        <v>0</v>
      </c>
      <c r="AC14" s="34">
        <f t="shared" si="36"/>
        <v>45962</v>
      </c>
      <c r="AD14" s="35" t="str">
        <f t="shared" si="37"/>
        <v>11/30/2025</v>
      </c>
      <c r="AE14" s="33">
        <f t="shared" si="38"/>
        <v>0</v>
      </c>
      <c r="AF14" s="34">
        <f t="shared" si="39"/>
        <v>45992</v>
      </c>
      <c r="AG14" s="35" t="str">
        <f t="shared" si="40"/>
        <v>12/31/2025</v>
      </c>
      <c r="AH14" s="33">
        <f t="shared" si="41"/>
        <v>0</v>
      </c>
      <c r="AI14" s="34">
        <f t="shared" si="42"/>
        <v>46023</v>
      </c>
      <c r="AJ14" s="35" t="str">
        <f t="shared" si="43"/>
        <v>01/31/2026</v>
      </c>
      <c r="AK14" s="33">
        <f t="shared" si="44"/>
        <v>0</v>
      </c>
      <c r="AL14" s="34">
        <f t="shared" si="45"/>
        <v>46054</v>
      </c>
      <c r="AM14" s="35" t="str">
        <f t="shared" si="46"/>
        <v>02/28/2026</v>
      </c>
      <c r="AN14" s="33">
        <f t="shared" si="47"/>
        <v>0</v>
      </c>
      <c r="AO14" s="34">
        <f t="shared" si="48"/>
        <v>46082</v>
      </c>
      <c r="AP14" s="35" t="str">
        <f t="shared" si="49"/>
        <v>03/31/2026</v>
      </c>
      <c r="AQ14" s="33">
        <f t="shared" si="50"/>
        <v>0</v>
      </c>
      <c r="AR14" s="34">
        <f t="shared" si="51"/>
        <v>46113</v>
      </c>
      <c r="AS14" s="35" t="str">
        <f t="shared" si="52"/>
        <v>04/30/2026</v>
      </c>
      <c r="AT14" s="33">
        <f t="shared" si="53"/>
        <v>0</v>
      </c>
      <c r="AU14" s="34">
        <f t="shared" si="54"/>
        <v>46143</v>
      </c>
      <c r="AV14" s="35" t="str">
        <f t="shared" si="55"/>
        <v>05/31/2026</v>
      </c>
      <c r="AW14" s="33">
        <f t="shared" si="56"/>
        <v>0</v>
      </c>
      <c r="AX14" s="34" t="str">
        <f t="shared" si="57"/>
        <v/>
      </c>
      <c r="AY14" s="35" t="str">
        <f t="shared" si="58"/>
        <v/>
      </c>
      <c r="AZ14" s="33" t="str">
        <f t="shared" si="59"/>
        <v/>
      </c>
      <c r="BA14" s="34" t="str">
        <f t="shared" si="60"/>
        <v/>
      </c>
      <c r="BB14" s="35" t="str">
        <f t="shared" si="61"/>
        <v/>
      </c>
      <c r="BC14" s="33" t="str">
        <f t="shared" si="62"/>
        <v/>
      </c>
      <c r="BD14" s="34" t="str">
        <f t="shared" si="63"/>
        <v/>
      </c>
      <c r="BE14" s="35" t="str">
        <f t="shared" si="64"/>
        <v/>
      </c>
      <c r="BF14" s="33" t="str">
        <f t="shared" si="65"/>
        <v/>
      </c>
      <c r="BG14" s="34" t="str">
        <f t="shared" si="66"/>
        <v/>
      </c>
      <c r="BH14" s="35" t="str">
        <f t="shared" si="67"/>
        <v/>
      </c>
      <c r="BI14" s="33" t="str">
        <f t="shared" si="68"/>
        <v/>
      </c>
      <c r="BJ14" s="34" t="str">
        <f t="shared" si="69"/>
        <v/>
      </c>
      <c r="BK14" s="35" t="str">
        <f t="shared" si="70"/>
        <v/>
      </c>
      <c r="BL14" s="33" t="str">
        <f t="shared" si="71"/>
        <v/>
      </c>
      <c r="BM14" s="34" t="str">
        <f t="shared" si="72"/>
        <v/>
      </c>
      <c r="BN14" s="35" t="str">
        <f t="shared" si="73"/>
        <v/>
      </c>
      <c r="BO14" s="33" t="str">
        <f t="shared" si="74"/>
        <v/>
      </c>
      <c r="BP14" s="34" t="str">
        <f t="shared" si="75"/>
        <v/>
      </c>
      <c r="BQ14" s="35" t="str">
        <f t="shared" si="76"/>
        <v/>
      </c>
      <c r="BR14" s="33" t="str">
        <f t="shared" si="77"/>
        <v/>
      </c>
      <c r="BS14" s="34" t="str">
        <f t="shared" si="78"/>
        <v/>
      </c>
      <c r="BT14" s="35" t="str">
        <f t="shared" si="79"/>
        <v/>
      </c>
      <c r="BU14" s="33" t="str">
        <f t="shared" si="80"/>
        <v/>
      </c>
      <c r="BV14" s="33">
        <f t="shared" si="81"/>
        <v>0</v>
      </c>
      <c r="BW14" s="36">
        <f t="shared" si="82"/>
        <v>0</v>
      </c>
    </row>
    <row r="15" spans="1:80" ht="18.75" customHeight="1" thickBot="1" x14ac:dyDescent="0.35">
      <c r="A15" s="17" t="s">
        <v>75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25">
        <f>SUM(BV3:BV14)</f>
        <v>29841.43</v>
      </c>
      <c r="BW15" s="19">
        <f>SUM(BW3:BW14)</f>
        <v>22158.57</v>
      </c>
    </row>
    <row r="16" spans="1:80" ht="18.75" customHeight="1" x14ac:dyDescent="0.3">
      <c r="BV16" s="26" t="s">
        <v>80</v>
      </c>
      <c r="BW16" s="26" t="s">
        <v>81</v>
      </c>
    </row>
    <row r="19" spans="7:75" ht="18.75" customHeight="1" x14ac:dyDescent="0.3">
      <c r="G19" s="1"/>
      <c r="I19" s="3"/>
    </row>
    <row r="20" spans="7:75" ht="18.75" customHeight="1" x14ac:dyDescent="0.3">
      <c r="G20" s="1"/>
      <c r="I20" s="20"/>
    </row>
    <row r="21" spans="7:75" ht="18.75" customHeight="1" x14ac:dyDescent="0.3">
      <c r="G21" s="3"/>
      <c r="I21" s="3"/>
      <c r="BV21" s="2"/>
      <c r="BW21" s="2"/>
    </row>
    <row r="22" spans="7:75" ht="18.75" customHeight="1" x14ac:dyDescent="0.3">
      <c r="G22" s="3"/>
    </row>
    <row r="23" spans="7:75" ht="18.75" customHeight="1" x14ac:dyDescent="0.3">
      <c r="G23" s="3"/>
    </row>
    <row r="24" spans="7:75" ht="18.75" customHeight="1" x14ac:dyDescent="0.3">
      <c r="G24" s="3"/>
    </row>
    <row r="25" spans="7:75" ht="18.75" customHeight="1" x14ac:dyDescent="0.3">
      <c r="G25" s="3"/>
    </row>
    <row r="26" spans="7:75" ht="18.75" customHeight="1" x14ac:dyDescent="0.3">
      <c r="G26" s="3"/>
    </row>
    <row r="27" spans="7:75" ht="18.75" customHeight="1" x14ac:dyDescent="0.3">
      <c r="G27" s="3"/>
    </row>
  </sheetData>
  <autoFilter ref="A2:BW13" xr:uid="{00000000-0009-0000-0000-000000000000}"/>
  <mergeCells count="2">
    <mergeCell ref="N1:S1"/>
    <mergeCell ref="BY3:CB6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7f4b8a2-ad4f-41b5-9a91-284d2cc38f56}" enabled="1" method="Standard" siteId="{70de1992-07c6-480f-a318-a1afcba0398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p6, AP</vt:lpstr>
      <vt:lpstr>'p6, AP'!_FilterDatabase</vt:lpstr>
    </vt:vector>
  </TitlesOfParts>
  <Company>University of North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jas0775</dc:creator>
  <cp:lastModifiedBy>McMillan, Alison</cp:lastModifiedBy>
  <dcterms:created xsi:type="dcterms:W3CDTF">2016-08-09T01:48:12Z</dcterms:created>
  <dcterms:modified xsi:type="dcterms:W3CDTF">2025-06-18T19:09:21Z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